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330" activeTab="1"/>
  </bookViews>
  <sheets>
    <sheet name="Summary" sheetId="1" r:id="rId1"/>
    <sheet name="BUF" sheetId="2" r:id="rId2"/>
    <sheet name="NMA" sheetId="3" r:id="rId3"/>
    <sheet name="MAN" sheetId="4" r:id="rId4"/>
    <sheet name="EKU" sheetId="5" r:id="rId5"/>
    <sheet name="JHB" sheetId="6" r:id="rId6"/>
    <sheet name="TSH" sheetId="7" r:id="rId7"/>
    <sheet name="ETH" sheetId="8" r:id="rId8"/>
    <sheet name="CPT" sheetId="9" r:id="rId9"/>
  </sheets>
  <externalReferences>
    <externalReference r:id="rId12"/>
  </externalReferences>
  <definedNames>
    <definedName name="_xlnm.Print_Area" localSheetId="1">'BUF'!$A$1:$O$38</definedName>
    <definedName name="_xlnm.Print_Area" localSheetId="8">'CPT'!$A$1:$O$38</definedName>
    <definedName name="_xlnm.Print_Area" localSheetId="4">'EKU'!$A$1:$O$38</definedName>
    <definedName name="_xlnm.Print_Area" localSheetId="7">'ETH'!$A$1:$O$38</definedName>
    <definedName name="_xlnm.Print_Area" localSheetId="5">'JHB'!$A$1:$O$38</definedName>
    <definedName name="_xlnm.Print_Area" localSheetId="3">'MAN'!$A$1:$O$38</definedName>
    <definedName name="_xlnm.Print_Area" localSheetId="2">'NMA'!$A$1:$O$38</definedName>
    <definedName name="_xlnm.Print_Area" localSheetId="0">'Summary'!$A$1:$O$38</definedName>
    <definedName name="_xlnm.Print_Area" localSheetId="6">'TSH'!$A$1:$O$38</definedName>
  </definedNames>
  <calcPr fullCalcOnLoad="1"/>
</workbook>
</file>

<file path=xl/sharedStrings.xml><?xml version="1.0" encoding="utf-8"?>
<sst xmlns="http://schemas.openxmlformats.org/spreadsheetml/2006/main" count="441" uniqueCount="53">
  <si>
    <t>Eastern Cape: Buffalo City(BUF)</t>
  </si>
  <si>
    <t>STATEMENT OF CAPITAL AND OPERATING EXPENDITURE FOR 2020/21</t>
  </si>
  <si>
    <t>Changes to baseline</t>
  </si>
  <si>
    <t>2020/21</t>
  </si>
  <si>
    <t>2021/22</t>
  </si>
  <si>
    <t>2022/23</t>
  </si>
  <si>
    <t>% change to baseline</t>
  </si>
  <si>
    <t>% share of total change to baseline</t>
  </si>
  <si>
    <t>R thousands</t>
  </si>
  <si>
    <t>2019/20 Medium term estimates (1)</t>
  </si>
  <si>
    <t>2020/21 Draft Medium term estimates (2)</t>
  </si>
  <si>
    <t>2019/20 Medium term estimates (3)</t>
  </si>
  <si>
    <t>2020/21 Draft Medium term estimates (4)</t>
  </si>
  <si>
    <t>2020/21 Draft Medium term estimates (5)</t>
  </si>
  <si>
    <t>Operating Revenue</t>
  </si>
  <si>
    <t>Property rates</t>
  </si>
  <si>
    <t>Service charges</t>
  </si>
  <si>
    <t>Other own revenue</t>
  </si>
  <si>
    <t>Total Revenue</t>
  </si>
  <si>
    <t>Operating Expenditure</t>
  </si>
  <si>
    <t>Employee related costs</t>
  </si>
  <si>
    <t>Debt impairment</t>
  </si>
  <si>
    <t>Bulk purchases</t>
  </si>
  <si>
    <t>Other expenditure</t>
  </si>
  <si>
    <t>Total Expenditure</t>
  </si>
  <si>
    <t>Operating Surplus/(Deficit)</t>
  </si>
  <si>
    <t>Capital Funding</t>
  </si>
  <si>
    <t>External loans</t>
  </si>
  <si>
    <t>Internal contributions</t>
  </si>
  <si>
    <t>Transfers and subsidies</t>
  </si>
  <si>
    <t>Total funding</t>
  </si>
  <si>
    <t>Capital Expenditure</t>
  </si>
  <si>
    <t>Water supply infrastructure</t>
  </si>
  <si>
    <t>Electrical infrastructure</t>
  </si>
  <si>
    <t>Housing</t>
  </si>
  <si>
    <t>Roads and storm water infrastructure</t>
  </si>
  <si>
    <t>Other</t>
  </si>
  <si>
    <t>Total expenditure</t>
  </si>
  <si>
    <t>(1) Adopted budget informed by MSCOA 2019/20, projection for 2020/21</t>
  </si>
  <si>
    <t>(2) Adopted budget informed by MSCOA 2020/21</t>
  </si>
  <si>
    <t>(3) Adopted budget informed by MSCOA 2019/20, projection for 2021/22</t>
  </si>
  <si>
    <t>(4) Adopted budget informed by MSCOA 2020/21, projection for 2021/22</t>
  </si>
  <si>
    <t>(5) Adopted budget informed by MSCOA 2020/21, projection for 2022/23</t>
  </si>
  <si>
    <t>Eastern Cape: Nelson Mandela Bay(NMA)</t>
  </si>
  <si>
    <t>Free State: Mangaung(MAN)</t>
  </si>
  <si>
    <t>Gauteng: City of Ekurhuleni(EKU)</t>
  </si>
  <si>
    <t>Gauteng: City of Johannesburg(JHB)</t>
  </si>
  <si>
    <t>Gauteng: City of Tshwane(TSH)</t>
  </si>
  <si>
    <t>Kwazulu-Natal: eThekwini(ETH)</t>
  </si>
  <si>
    <t>Western Cape: Cape Town(CPT)</t>
  </si>
  <si>
    <t>2019/20 Medium term estimates</t>
  </si>
  <si>
    <t>2020/21 Draft Medium term estimates</t>
  </si>
  <si>
    <t>CONSOLIDATION FOR METROS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</si>
</sst>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;\-#,###;"/>
    <numFmt numFmtId="177" formatCode="#,###.0\%;\-#,###.0\%;"/>
    <numFmt numFmtId="178" formatCode="##,##0_);\(##,##0\);0_)"/>
    <numFmt numFmtId="179" formatCode="0.0%;_(* &quot;–&quot;_)"/>
    <numFmt numFmtId="180" formatCode="#,###,##0_);\(#,###,##0\);_(* &quot;–&quot;???_);_(@_)"/>
    <numFmt numFmtId="181" formatCode="0.0\%;\(0.0\%\);_(* &quot;–&quot;_)"/>
    <numFmt numFmtId="182" formatCode="0.0\%;\(0.0\%\);_(* &quot;–&quot;_)\%"/>
    <numFmt numFmtId="183" formatCode="_(* #,##0,_);_(* \(#,##0,\);_(* &quot;- &quot;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b/>
      <sz val="12"/>
      <color indexed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9"/>
      <name val="Arial"/>
      <family val="2"/>
    </font>
    <font>
      <i/>
      <sz val="8"/>
      <name val="Arial"/>
      <family val="2"/>
    </font>
    <font>
      <sz val="10"/>
      <color indexed="8"/>
      <name val="Arial Narrow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3" fillId="32" borderId="7" applyNumberFormat="0" applyFont="0" applyAlignment="0" applyProtection="0"/>
    <xf numFmtId="0" fontId="48" fillId="27" borderId="8" applyNumberFormat="0" applyAlignment="0" applyProtection="0"/>
    <xf numFmtId="9" fontId="3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0" xfId="0" applyNumberFormat="1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left" wrapText="1"/>
      <protection/>
    </xf>
    <xf numFmtId="0" fontId="7" fillId="0" borderId="12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0" fontId="6" fillId="0" borderId="10" xfId="0" applyNumberFormat="1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Continuous" vertical="top" wrapText="1"/>
      <protection/>
    </xf>
    <xf numFmtId="0" fontId="6" fillId="0" borderId="15" xfId="0" applyFont="1" applyFill="1" applyBorder="1" applyAlignment="1" applyProtection="1">
      <alignment horizontal="centerContinuous" vertical="top" wrapText="1"/>
      <protection/>
    </xf>
    <xf numFmtId="0" fontId="6" fillId="0" borderId="16" xfId="0" applyFont="1" applyFill="1" applyBorder="1" applyAlignment="1" applyProtection="1">
      <alignment horizontal="centerContinuous" vertical="top" wrapText="1"/>
      <protection/>
    </xf>
    <xf numFmtId="0" fontId="6" fillId="0" borderId="14" xfId="0" applyFont="1" applyBorder="1" applyAlignment="1" applyProtection="1">
      <alignment horizontal="centerContinuous" vertical="top" wrapText="1"/>
      <protection/>
    </xf>
    <xf numFmtId="0" fontId="6" fillId="0" borderId="15" xfId="0" applyFont="1" applyBorder="1" applyAlignment="1" applyProtection="1">
      <alignment horizontal="centerContinuous" vertical="top" wrapText="1"/>
      <protection/>
    </xf>
    <xf numFmtId="0" fontId="6" fillId="0" borderId="16" xfId="0" applyFont="1" applyBorder="1" applyAlignment="1" applyProtection="1">
      <alignment horizontal="centerContinuous" vertical="top" wrapText="1"/>
      <protection/>
    </xf>
    <xf numFmtId="0" fontId="8" fillId="0" borderId="14" xfId="0" applyFont="1" applyBorder="1" applyAlignment="1" applyProtection="1">
      <alignment horizontal="centerContinuous" vertical="top" wrapText="1"/>
      <protection/>
    </xf>
    <xf numFmtId="0" fontId="7" fillId="0" borderId="14" xfId="0" applyFont="1" applyBorder="1" applyAlignment="1" applyProtection="1">
      <alignment horizontal="centerContinuous" vertical="top" wrapText="1"/>
      <protection/>
    </xf>
    <xf numFmtId="0" fontId="6" fillId="0" borderId="17" xfId="0" applyFont="1" applyBorder="1" applyAlignment="1" applyProtection="1">
      <alignment horizontal="centerContinuous" vertical="top"/>
      <protection/>
    </xf>
    <xf numFmtId="0" fontId="6" fillId="0" borderId="18" xfId="0" applyFont="1" applyBorder="1" applyAlignment="1" applyProtection="1">
      <alignment horizontal="centerContinuous" vertical="top"/>
      <protection/>
    </xf>
    <xf numFmtId="0" fontId="6" fillId="0" borderId="17" xfId="0" applyFont="1" applyBorder="1" applyAlignment="1" applyProtection="1">
      <alignment horizontal="centerContinuous" vertical="top"/>
      <protection/>
    </xf>
    <xf numFmtId="0" fontId="9" fillId="0" borderId="1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79" fontId="10" fillId="0" borderId="19" xfId="0" applyNumberFormat="1" applyFont="1" applyBorder="1" applyAlignment="1" applyProtection="1">
      <alignment horizontal="center" vertical="center" wrapText="1"/>
      <protection/>
    </xf>
    <xf numFmtId="179" fontId="10" fillId="0" borderId="20" xfId="0" applyNumberFormat="1" applyFont="1" applyBorder="1" applyAlignment="1" applyProtection="1">
      <alignment horizontal="center" vertical="center" wrapText="1"/>
      <protection/>
    </xf>
    <xf numFmtId="179" fontId="10" fillId="0" borderId="21" xfId="0" applyNumberFormat="1" applyFont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176" fontId="4" fillId="0" borderId="0" xfId="0" applyNumberFormat="1" applyFont="1" applyAlignment="1">
      <alignment horizontal="right" wrapText="1"/>
    </xf>
    <xf numFmtId="169" fontId="5" fillId="0" borderId="23" xfId="0" applyNumberFormat="1" applyFont="1" applyBorder="1" applyAlignment="1" applyProtection="1">
      <alignment horizontal="left" vertical="center" indent="1"/>
      <protection/>
    </xf>
    <xf numFmtId="181" fontId="11" fillId="0" borderId="24" xfId="59" applyNumberFormat="1" applyFont="1" applyFill="1" applyBorder="1" applyAlignment="1" applyProtection="1">
      <alignment horizontal="center" vertical="center"/>
      <protection/>
    </xf>
    <xf numFmtId="181" fontId="11" fillId="0" borderId="10" xfId="0" applyNumberFormat="1" applyFont="1" applyBorder="1" applyAlignment="1" applyProtection="1">
      <alignment/>
      <protection/>
    </xf>
    <xf numFmtId="181" fontId="11" fillId="0" borderId="22" xfId="0" applyNumberFormat="1" applyFont="1" applyBorder="1" applyAlignment="1" applyProtection="1">
      <alignment/>
      <protection/>
    </xf>
    <xf numFmtId="176" fontId="12" fillId="0" borderId="0" xfId="0" applyNumberFormat="1" applyFont="1" applyAlignment="1">
      <alignment horizontal="right" wrapText="1"/>
    </xf>
    <xf numFmtId="49" fontId="6" fillId="0" borderId="25" xfId="0" applyNumberFormat="1" applyFont="1" applyBorder="1" applyAlignment="1" applyProtection="1">
      <alignment vertical="center"/>
      <protection/>
    </xf>
    <xf numFmtId="181" fontId="9" fillId="0" borderId="26" xfId="59" applyNumberFormat="1" applyFont="1" applyFill="1" applyBorder="1" applyAlignment="1" applyProtection="1">
      <alignment horizontal="center" vertical="center"/>
      <protection/>
    </xf>
    <xf numFmtId="181" fontId="9" fillId="0" borderId="27" xfId="0" applyNumberFormat="1" applyFont="1" applyBorder="1" applyAlignment="1" applyProtection="1">
      <alignment/>
      <protection/>
    </xf>
    <xf numFmtId="181" fontId="9" fillId="0" borderId="28" xfId="0" applyNumberFormat="1" applyFont="1" applyBorder="1" applyAlignment="1" applyProtection="1">
      <alignment/>
      <protection/>
    </xf>
    <xf numFmtId="176" fontId="2" fillId="0" borderId="0" xfId="0" applyNumberFormat="1" applyFont="1" applyAlignment="1">
      <alignment horizontal="right" wrapText="1"/>
    </xf>
    <xf numFmtId="182" fontId="11" fillId="0" borderId="24" xfId="59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/>
      <protection/>
    </xf>
    <xf numFmtId="0" fontId="11" fillId="0" borderId="22" xfId="0" applyFont="1" applyBorder="1" applyAlignment="1" applyProtection="1">
      <alignment/>
      <protection/>
    </xf>
    <xf numFmtId="181" fontId="11" fillId="0" borderId="24" xfId="0" applyNumberFormat="1" applyFont="1" applyFill="1" applyBorder="1" applyAlignment="1" applyProtection="1">
      <alignment horizontal="center" vertical="center"/>
      <protection/>
    </xf>
    <xf numFmtId="181" fontId="9" fillId="0" borderId="19" xfId="59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Border="1" applyAlignment="1" applyProtection="1">
      <alignment vertical="center"/>
      <protection/>
    </xf>
    <xf numFmtId="169" fontId="9" fillId="0" borderId="29" xfId="0" applyNumberFormat="1" applyFont="1" applyBorder="1" applyAlignment="1" applyProtection="1">
      <alignment horizontal="left" vertical="center" wrapText="1"/>
      <protection/>
    </xf>
    <xf numFmtId="0" fontId="11" fillId="0" borderId="12" xfId="59" applyNumberFormat="1" applyFont="1" applyFill="1" applyBorder="1" applyAlignment="1" applyProtection="1">
      <alignment horizontal="center" vertical="center"/>
      <protection/>
    </xf>
    <xf numFmtId="0" fontId="11" fillId="0" borderId="30" xfId="0" applyNumberFormat="1" applyFont="1" applyBorder="1" applyAlignment="1" applyProtection="1">
      <alignment/>
      <protection/>
    </xf>
    <xf numFmtId="0" fontId="11" fillId="0" borderId="31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 vertical="center"/>
      <protection/>
    </xf>
    <xf numFmtId="0" fontId="11" fillId="0" borderId="32" xfId="59" applyNumberFormat="1" applyFont="1" applyFill="1" applyBorder="1" applyAlignment="1" applyProtection="1">
      <alignment horizontal="center" vertical="center"/>
      <protection/>
    </xf>
    <xf numFmtId="0" fontId="11" fillId="0" borderId="33" xfId="0" applyNumberFormat="1" applyFont="1" applyBorder="1" applyAlignment="1" applyProtection="1">
      <alignment/>
      <protection/>
    </xf>
    <xf numFmtId="0" fontId="11" fillId="0" borderId="34" xfId="0" applyNumberFormat="1" applyFont="1" applyBorder="1" applyAlignment="1" applyProtection="1">
      <alignment/>
      <protection/>
    </xf>
    <xf numFmtId="0" fontId="13" fillId="0" borderId="24" xfId="0" applyNumberFormat="1" applyFont="1" applyBorder="1" applyAlignment="1" applyProtection="1">
      <alignment horizontal="center" vertical="center" wrapText="1"/>
      <protection/>
    </xf>
    <xf numFmtId="0" fontId="13" fillId="0" borderId="12" xfId="0" applyNumberFormat="1" applyFont="1" applyBorder="1" applyAlignment="1" applyProtection="1">
      <alignment horizontal="center" vertical="center" wrapText="1"/>
      <protection/>
    </xf>
    <xf numFmtId="0" fontId="11" fillId="0" borderId="30" xfId="0" applyFont="1" applyBorder="1" applyAlignment="1" applyProtection="1">
      <alignment/>
      <protection/>
    </xf>
    <xf numFmtId="0" fontId="11" fillId="0" borderId="31" xfId="0" applyFont="1" applyBorder="1" applyAlignment="1" applyProtection="1">
      <alignment/>
      <protection/>
    </xf>
    <xf numFmtId="49" fontId="6" fillId="0" borderId="35" xfId="0" applyNumberFormat="1" applyFont="1" applyBorder="1" applyAlignment="1" applyProtection="1">
      <alignment vertical="center"/>
      <protection/>
    </xf>
    <xf numFmtId="181" fontId="9" fillId="0" borderId="36" xfId="59" applyNumberFormat="1" applyFont="1" applyFill="1" applyBorder="1" applyAlignment="1" applyProtection="1">
      <alignment horizontal="center" vertical="center"/>
      <protection/>
    </xf>
    <xf numFmtId="181" fontId="9" fillId="0" borderId="37" xfId="0" applyNumberFormat="1" applyFont="1" applyBorder="1" applyAlignment="1" applyProtection="1">
      <alignment/>
      <protection/>
    </xf>
    <xf numFmtId="181" fontId="9" fillId="0" borderId="38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183" fontId="5" fillId="0" borderId="24" xfId="0" applyNumberFormat="1" applyFont="1" applyFill="1" applyBorder="1" applyAlignment="1" applyProtection="1">
      <alignment horizontal="right" vertical="center"/>
      <protection/>
    </xf>
    <xf numFmtId="183" fontId="5" fillId="0" borderId="0" xfId="0" applyNumberFormat="1" applyFont="1" applyFill="1" applyBorder="1" applyAlignment="1" applyProtection="1">
      <alignment horizontal="right" vertical="center"/>
      <protection/>
    </xf>
    <xf numFmtId="183" fontId="5" fillId="0" borderId="23" xfId="0" applyNumberFormat="1" applyFont="1" applyFill="1" applyBorder="1" applyAlignment="1" applyProtection="1">
      <alignment horizontal="right" vertical="center"/>
      <protection/>
    </xf>
    <xf numFmtId="183" fontId="6" fillId="0" borderId="26" xfId="0" applyNumberFormat="1" applyFont="1" applyFill="1" applyBorder="1" applyAlignment="1" applyProtection="1">
      <alignment horizontal="right" vertical="center"/>
      <protection/>
    </xf>
    <xf numFmtId="183" fontId="6" fillId="0" borderId="25" xfId="0" applyNumberFormat="1" applyFont="1" applyFill="1" applyBorder="1" applyAlignment="1" applyProtection="1">
      <alignment horizontal="right" vertical="center"/>
      <protection/>
    </xf>
    <xf numFmtId="183" fontId="6" fillId="0" borderId="39" xfId="0" applyNumberFormat="1" applyFont="1" applyFill="1" applyBorder="1" applyAlignment="1" applyProtection="1">
      <alignment horizontal="right" vertical="center"/>
      <protection/>
    </xf>
    <xf numFmtId="183" fontId="6" fillId="0" borderId="24" xfId="0" applyNumberFormat="1" applyFont="1" applyFill="1" applyBorder="1" applyAlignment="1" applyProtection="1">
      <alignment horizontal="right" vertical="center"/>
      <protection/>
    </xf>
    <xf numFmtId="183" fontId="6" fillId="0" borderId="0" xfId="0" applyNumberFormat="1" applyFont="1" applyFill="1" applyBorder="1" applyAlignment="1" applyProtection="1">
      <alignment horizontal="right" vertical="center"/>
      <protection/>
    </xf>
    <xf numFmtId="183" fontId="6" fillId="0" borderId="23" xfId="0" applyNumberFormat="1" applyFont="1" applyFill="1" applyBorder="1" applyAlignment="1" applyProtection="1">
      <alignment horizontal="right" vertical="center"/>
      <protection/>
    </xf>
    <xf numFmtId="183" fontId="9" fillId="0" borderId="24" xfId="0" applyNumberFormat="1" applyFont="1" applyFill="1" applyBorder="1" applyAlignment="1" applyProtection="1">
      <alignment horizontal="right" vertical="center"/>
      <protection/>
    </xf>
    <xf numFmtId="183" fontId="9" fillId="0" borderId="0" xfId="0" applyNumberFormat="1" applyFont="1" applyFill="1" applyBorder="1" applyAlignment="1" applyProtection="1">
      <alignment horizontal="right" vertical="center"/>
      <protection/>
    </xf>
    <xf numFmtId="183" fontId="9" fillId="0" borderId="23" xfId="0" applyNumberFormat="1" applyFont="1" applyFill="1" applyBorder="1" applyAlignment="1" applyProtection="1">
      <alignment horizontal="right" vertical="center"/>
      <protection/>
    </xf>
    <xf numFmtId="183" fontId="9" fillId="0" borderId="12" xfId="0" applyNumberFormat="1" applyFont="1" applyFill="1" applyBorder="1" applyAlignment="1" applyProtection="1">
      <alignment horizontal="right" vertical="center"/>
      <protection/>
    </xf>
    <xf numFmtId="183" fontId="9" fillId="0" borderId="11" xfId="0" applyNumberFormat="1" applyFont="1" applyFill="1" applyBorder="1" applyAlignment="1" applyProtection="1">
      <alignment horizontal="right" vertical="center"/>
      <protection/>
    </xf>
    <xf numFmtId="183" fontId="9" fillId="0" borderId="29" xfId="0" applyNumberFormat="1" applyFont="1" applyFill="1" applyBorder="1" applyAlignment="1" applyProtection="1">
      <alignment horizontal="right" vertical="center"/>
      <protection/>
    </xf>
    <xf numFmtId="183" fontId="10" fillId="0" borderId="12" xfId="0" applyNumberFormat="1" applyFont="1" applyBorder="1" applyAlignment="1" applyProtection="1">
      <alignment horizontal="center" vertical="center" wrapText="1"/>
      <protection/>
    </xf>
    <xf numFmtId="183" fontId="10" fillId="0" borderId="11" xfId="0" applyNumberFormat="1" applyFont="1" applyBorder="1" applyAlignment="1" applyProtection="1">
      <alignment horizontal="center" vertical="center" wrapText="1"/>
      <protection/>
    </xf>
    <xf numFmtId="183" fontId="10" fillId="0" borderId="29" xfId="0" applyNumberFormat="1" applyFont="1" applyBorder="1" applyAlignment="1" applyProtection="1">
      <alignment horizontal="center" vertical="center" wrapText="1"/>
      <protection/>
    </xf>
    <xf numFmtId="183" fontId="6" fillId="0" borderId="36" xfId="0" applyNumberFormat="1" applyFont="1" applyFill="1" applyBorder="1" applyAlignment="1" applyProtection="1">
      <alignment horizontal="right" vertical="center"/>
      <protection/>
    </xf>
    <xf numFmtId="183" fontId="6" fillId="0" borderId="35" xfId="0" applyNumberFormat="1" applyFont="1" applyFill="1" applyBorder="1" applyAlignment="1" applyProtection="1">
      <alignment horizontal="right" vertical="center"/>
      <protection/>
    </xf>
    <xf numFmtId="183" fontId="6" fillId="0" borderId="40" xfId="0" applyNumberFormat="1" applyFont="1" applyFill="1" applyBorder="1" applyAlignment="1" applyProtection="1">
      <alignment horizontal="right" vertical="center"/>
      <protection/>
    </xf>
    <xf numFmtId="183" fontId="11" fillId="0" borderId="24" xfId="59" applyNumberFormat="1" applyFont="1" applyFill="1" applyBorder="1" applyAlignment="1" applyProtection="1">
      <alignment horizontal="center" vertical="center"/>
      <protection/>
    </xf>
    <xf numFmtId="183" fontId="11" fillId="0" borderId="10" xfId="0" applyNumberFormat="1" applyFont="1" applyBorder="1" applyAlignment="1" applyProtection="1">
      <alignment/>
      <protection/>
    </xf>
    <xf numFmtId="183" fontId="9" fillId="0" borderId="26" xfId="59" applyNumberFormat="1" applyFont="1" applyFill="1" applyBorder="1" applyAlignment="1" applyProtection="1">
      <alignment horizontal="center" vertical="center"/>
      <protection/>
    </xf>
    <xf numFmtId="183" fontId="9" fillId="0" borderId="27" xfId="0" applyNumberFormat="1" applyFont="1" applyBorder="1" applyAlignment="1" applyProtection="1">
      <alignment/>
      <protection/>
    </xf>
    <xf numFmtId="183" fontId="11" fillId="0" borderId="24" xfId="0" applyNumberFormat="1" applyFont="1" applyFill="1" applyBorder="1" applyAlignment="1" applyProtection="1">
      <alignment horizontal="center" vertical="center"/>
      <protection/>
    </xf>
    <xf numFmtId="183" fontId="9" fillId="0" borderId="19" xfId="59" applyNumberFormat="1" applyFont="1" applyFill="1" applyBorder="1" applyAlignment="1" applyProtection="1">
      <alignment horizontal="center" vertical="center"/>
      <protection/>
    </xf>
    <xf numFmtId="183" fontId="11" fillId="0" borderId="12" xfId="59" applyNumberFormat="1" applyFont="1" applyFill="1" applyBorder="1" applyAlignment="1" applyProtection="1">
      <alignment horizontal="center" vertical="center"/>
      <protection/>
    </xf>
    <xf numFmtId="183" fontId="11" fillId="0" borderId="30" xfId="0" applyNumberFormat="1" applyFont="1" applyBorder="1" applyAlignment="1" applyProtection="1">
      <alignment/>
      <protection/>
    </xf>
    <xf numFmtId="183" fontId="11" fillId="0" borderId="32" xfId="59" applyNumberFormat="1" applyFont="1" applyFill="1" applyBorder="1" applyAlignment="1" applyProtection="1">
      <alignment horizontal="center" vertical="center"/>
      <protection/>
    </xf>
    <xf numFmtId="183" fontId="11" fillId="0" borderId="33" xfId="0" applyNumberFormat="1" applyFont="1" applyBorder="1" applyAlignment="1" applyProtection="1">
      <alignment/>
      <protection/>
    </xf>
    <xf numFmtId="183" fontId="13" fillId="0" borderId="24" xfId="0" applyNumberFormat="1" applyFont="1" applyBorder="1" applyAlignment="1" applyProtection="1">
      <alignment horizontal="center" vertical="center" wrapText="1"/>
      <protection/>
    </xf>
    <xf numFmtId="183" fontId="13" fillId="0" borderId="12" xfId="0" applyNumberFormat="1" applyFont="1" applyBorder="1" applyAlignment="1" applyProtection="1">
      <alignment horizontal="center" vertical="center" wrapText="1"/>
      <protection/>
    </xf>
    <xf numFmtId="183" fontId="9" fillId="0" borderId="36" xfId="59" applyNumberFormat="1" applyFont="1" applyFill="1" applyBorder="1" applyAlignment="1" applyProtection="1">
      <alignment horizontal="center" vertical="center"/>
      <protection/>
    </xf>
    <xf numFmtId="183" fontId="9" fillId="0" borderId="37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right"/>
      <protection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  <xf numFmtId="0" fontId="7" fillId="0" borderId="12" xfId="0" applyFont="1" applyBorder="1" applyAlignment="1" applyProtection="1">
      <alignment horizontal="center" vertical="top" wrapText="1"/>
      <protection/>
    </xf>
    <xf numFmtId="0" fontId="6" fillId="0" borderId="30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wrapText="1"/>
      <protection/>
    </xf>
    <xf numFmtId="169" fontId="6" fillId="0" borderId="41" xfId="0" applyNumberFormat="1" applyFont="1" applyFill="1" applyBorder="1" applyAlignment="1" applyProtection="1" quotePrefix="1">
      <alignment horizontal="center" vertical="top"/>
      <protection/>
    </xf>
    <xf numFmtId="169" fontId="6" fillId="0" borderId="42" xfId="0" applyNumberFormat="1" applyFont="1" applyFill="1" applyBorder="1" applyAlignment="1" applyProtection="1" quotePrefix="1">
      <alignment horizontal="center" vertical="top"/>
      <protection/>
    </xf>
    <xf numFmtId="169" fontId="6" fillId="0" borderId="43" xfId="0" applyNumberFormat="1" applyFont="1" applyFill="1" applyBorder="1" applyAlignment="1" applyProtection="1" quotePrefix="1">
      <alignment horizontal="center" vertical="top"/>
      <protection/>
    </xf>
    <xf numFmtId="17" fontId="6" fillId="0" borderId="12" xfId="0" applyNumberFormat="1" applyFont="1" applyFill="1" applyBorder="1" applyAlignment="1" applyProtection="1" quotePrefix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29" xfId="0" applyFont="1" applyBorder="1" applyAlignment="1" applyProtection="1">
      <alignment horizontal="center" vertical="top" wrapText="1"/>
      <protection/>
    </xf>
    <xf numFmtId="0" fontId="6" fillId="0" borderId="31" xfId="0" applyFont="1" applyBorder="1" applyAlignment="1" applyProtection="1">
      <alignment horizontal="center" vertical="top" wrapText="1"/>
      <protection/>
    </xf>
    <xf numFmtId="0" fontId="6" fillId="0" borderId="3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right" wrapText="1"/>
      <protection/>
    </xf>
    <xf numFmtId="0" fontId="0" fillId="0" borderId="0" xfId="0" applyFont="1" applyAlignment="1" applyProtection="1">
      <alignment horizontal="right" wrapText="1"/>
      <protection/>
    </xf>
    <xf numFmtId="0" fontId="14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.%20Metros%20Baseline%20-%2011%20Nov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BUF"/>
      <sheetName val="NMA"/>
      <sheetName val="MAN"/>
      <sheetName val="EKU"/>
      <sheetName val="JHB"/>
      <sheetName val="TSH"/>
      <sheetName val="ETH"/>
      <sheetName val="CP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52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50</v>
      </c>
      <c r="D6" s="10" t="s">
        <v>51</v>
      </c>
      <c r="E6" s="11" t="s">
        <v>2</v>
      </c>
      <c r="F6" s="12" t="s">
        <v>50</v>
      </c>
      <c r="G6" s="13" t="s">
        <v>51</v>
      </c>
      <c r="H6" s="14" t="s">
        <v>2</v>
      </c>
      <c r="I6" s="15" t="s">
        <v>51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f>SUM(BUF:CPT!C8)</f>
        <v>53093619789</v>
      </c>
      <c r="D8" s="64">
        <v>50761725849</v>
      </c>
      <c r="E8" s="65">
        <f>($D8-$C8)</f>
        <v>-2331893940</v>
      </c>
      <c r="F8" s="63">
        <f>SUM(BUF:CPT!F8)</f>
        <v>56490701762</v>
      </c>
      <c r="G8" s="64">
        <v>53869952077</v>
      </c>
      <c r="H8" s="65">
        <f>($G8-$F8)</f>
        <v>-2620749685</v>
      </c>
      <c r="I8" s="65">
        <v>57282744283</v>
      </c>
      <c r="J8" s="30">
        <f>IF($C8=0,0,($E8/$C8)*100)</f>
        <v>-4.392041735461262</v>
      </c>
      <c r="K8" s="31">
        <f>IF($F8=0,0,($H8/$F8)*100)</f>
        <v>-4.639258503180639</v>
      </c>
      <c r="L8" s="84">
        <v>246230319838</v>
      </c>
      <c r="M8" s="85">
        <v>264699178937</v>
      </c>
      <c r="N8" s="32">
        <f>IF($L8=0,0,($E8/$L8)*100)</f>
        <v>-0.9470376928130545</v>
      </c>
      <c r="O8" s="31">
        <f>IF($M8=0,0,($H8/$M8)*100)</f>
        <v>-0.9900860650662442</v>
      </c>
      <c r="P8" s="6"/>
      <c r="Q8" s="33"/>
    </row>
    <row r="9" spans="1:17" ht="12.75">
      <c r="A9" s="3"/>
      <c r="B9" s="29" t="s">
        <v>16</v>
      </c>
      <c r="C9" s="63">
        <f>SUM(BUF:CPT!C9)</f>
        <v>149534565562</v>
      </c>
      <c r="D9" s="64">
        <v>130182820892</v>
      </c>
      <c r="E9" s="65">
        <f>($D9-$C9)</f>
        <v>-19351744670</v>
      </c>
      <c r="F9" s="63">
        <f>SUM(BUF:CPT!F9)</f>
        <v>163453971578</v>
      </c>
      <c r="G9" s="64">
        <v>140772542595</v>
      </c>
      <c r="H9" s="65">
        <f>($G9-$F9)</f>
        <v>-22681428983</v>
      </c>
      <c r="I9" s="65">
        <v>151254641704</v>
      </c>
      <c r="J9" s="30">
        <f>IF($C9=0,0,($E9/$C9)*100)</f>
        <v>-12.941318682586726</v>
      </c>
      <c r="K9" s="31">
        <f>IF($F9=0,0,($H9/$F9)*100)</f>
        <v>-13.876340087690348</v>
      </c>
      <c r="L9" s="84">
        <v>246230319838</v>
      </c>
      <c r="M9" s="85">
        <v>264699178937</v>
      </c>
      <c r="N9" s="32">
        <f>IF($L9=0,0,($E9/$L9)*100)</f>
        <v>-7.859204618964842</v>
      </c>
      <c r="O9" s="31">
        <f>IF($M9=0,0,($H9/$M9)*100)</f>
        <v>-8.568756833355467</v>
      </c>
      <c r="P9" s="6"/>
      <c r="Q9" s="33"/>
    </row>
    <row r="10" spans="1:17" ht="12.75">
      <c r="A10" s="3"/>
      <c r="B10" s="29" t="s">
        <v>17</v>
      </c>
      <c r="C10" s="63">
        <f>SUM(BUF:CPT!C10)</f>
        <v>62030027218</v>
      </c>
      <c r="D10" s="64">
        <v>65285773097</v>
      </c>
      <c r="E10" s="65">
        <f aca="true" t="shared" si="0" ref="E10:E33">($D10-$C10)</f>
        <v>3255745879</v>
      </c>
      <c r="F10" s="63">
        <f>SUM(BUF:CPT!F10)</f>
        <v>67046215649</v>
      </c>
      <c r="G10" s="64">
        <v>70056684265</v>
      </c>
      <c r="H10" s="65">
        <f aca="true" t="shared" si="1" ref="H10:H33">($G10-$F10)</f>
        <v>3010468616</v>
      </c>
      <c r="I10" s="65">
        <v>74414826166</v>
      </c>
      <c r="J10" s="30">
        <f aca="true" t="shared" si="2" ref="J10:J33">IF($C10=0,0,($E10/$C10)*100)</f>
        <v>5.248661051780485</v>
      </c>
      <c r="K10" s="31">
        <f aca="true" t="shared" si="3" ref="K10:K33">IF($F10=0,0,($H10/$F10)*100)</f>
        <v>4.49013950580058</v>
      </c>
      <c r="L10" s="84">
        <v>246230319838</v>
      </c>
      <c r="M10" s="85">
        <v>264699178937</v>
      </c>
      <c r="N10" s="32">
        <f aca="true" t="shared" si="4" ref="N10:N33">IF($L10=0,0,($E10/$L10)*100)</f>
        <v>1.3222359785513103</v>
      </c>
      <c r="O10" s="31">
        <f aca="true" t="shared" si="5" ref="O10:O33">IF($M10=0,0,($H10/$M10)*100)</f>
        <v>1.1373169452544882</v>
      </c>
      <c r="P10" s="6"/>
      <c r="Q10" s="33"/>
    </row>
    <row r="11" spans="1:17" ht="16.5">
      <c r="A11" s="7"/>
      <c r="B11" s="34" t="s">
        <v>18</v>
      </c>
      <c r="C11" s="66">
        <f>SUM(C8:C10)</f>
        <v>264658212569</v>
      </c>
      <c r="D11" s="67">
        <v>246230319838</v>
      </c>
      <c r="E11" s="68">
        <f t="shared" si="0"/>
        <v>-18427892731</v>
      </c>
      <c r="F11" s="66">
        <f>SUM(F8:F10)</f>
        <v>286990888989</v>
      </c>
      <c r="G11" s="67">
        <v>264699178937</v>
      </c>
      <c r="H11" s="68">
        <f t="shared" si="1"/>
        <v>-22291710052</v>
      </c>
      <c r="I11" s="68">
        <v>282952212153</v>
      </c>
      <c r="J11" s="35">
        <f t="shared" si="2"/>
        <v>-6.9629022852240405</v>
      </c>
      <c r="K11" s="36">
        <f t="shared" si="3"/>
        <v>-7.7673929407753475</v>
      </c>
      <c r="L11" s="86">
        <v>246230319838</v>
      </c>
      <c r="M11" s="87">
        <v>264699178937</v>
      </c>
      <c r="N11" s="37">
        <f t="shared" si="4"/>
        <v>-7.484006333226587</v>
      </c>
      <c r="O11" s="36">
        <f t="shared" si="5"/>
        <v>-8.421525953167222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f>SUM(BUF:CPT!C13)</f>
        <v>74203407315</v>
      </c>
      <c r="D13" s="64">
        <v>67873047969</v>
      </c>
      <c r="E13" s="65">
        <f t="shared" si="0"/>
        <v>-6330359346</v>
      </c>
      <c r="F13" s="63">
        <f>SUM(BUF:CPT!F13)</f>
        <v>79739740444</v>
      </c>
      <c r="G13" s="64">
        <v>72865469777</v>
      </c>
      <c r="H13" s="65">
        <f t="shared" si="1"/>
        <v>-6874270667</v>
      </c>
      <c r="I13" s="65">
        <v>78054563276</v>
      </c>
      <c r="J13" s="30">
        <f t="shared" si="2"/>
        <v>-8.531089844873385</v>
      </c>
      <c r="K13" s="31">
        <f t="shared" si="3"/>
        <v>-8.62088417735407</v>
      </c>
      <c r="L13" s="84">
        <v>248124118158</v>
      </c>
      <c r="M13" s="85">
        <v>262817318733</v>
      </c>
      <c r="N13" s="32">
        <f t="shared" si="4"/>
        <v>-2.551287393178347</v>
      </c>
      <c r="O13" s="31">
        <f t="shared" si="5"/>
        <v>-2.6156079440045095</v>
      </c>
      <c r="P13" s="6"/>
      <c r="Q13" s="33"/>
    </row>
    <row r="14" spans="1:17" ht="12.75">
      <c r="A14" s="3"/>
      <c r="B14" s="29" t="s">
        <v>21</v>
      </c>
      <c r="C14" s="63">
        <f>SUM(BUF:CPT!C14)</f>
        <v>13380867041</v>
      </c>
      <c r="D14" s="64">
        <v>18586133100</v>
      </c>
      <c r="E14" s="65">
        <f t="shared" si="0"/>
        <v>5205266059</v>
      </c>
      <c r="F14" s="63">
        <f>SUM(BUF:CPT!F14)</f>
        <v>13767388209</v>
      </c>
      <c r="G14" s="64">
        <v>18099127565</v>
      </c>
      <c r="H14" s="65">
        <f t="shared" si="1"/>
        <v>4331739356</v>
      </c>
      <c r="I14" s="65">
        <v>19399187132</v>
      </c>
      <c r="J14" s="30">
        <f t="shared" si="2"/>
        <v>38.900812952185134</v>
      </c>
      <c r="K14" s="31">
        <f t="shared" si="3"/>
        <v>31.46376996305124</v>
      </c>
      <c r="L14" s="84">
        <v>248124118158</v>
      </c>
      <c r="M14" s="85">
        <v>262817318733</v>
      </c>
      <c r="N14" s="32">
        <f t="shared" si="4"/>
        <v>2.0978476810889464</v>
      </c>
      <c r="O14" s="31">
        <f t="shared" si="5"/>
        <v>1.6481940295573438</v>
      </c>
      <c r="P14" s="6"/>
      <c r="Q14" s="33"/>
    </row>
    <row r="15" spans="1:17" ht="12.75" hidden="1">
      <c r="A15" s="3"/>
      <c r="B15" s="29"/>
      <c r="C15" s="63">
        <f>SUM(BUF:CPT!C15)</f>
        <v>0</v>
      </c>
      <c r="D15" s="64">
        <v>0</v>
      </c>
      <c r="E15" s="65">
        <f t="shared" si="0"/>
        <v>0</v>
      </c>
      <c r="F15" s="63">
        <f>SUM(BUF:CPT!F15)</f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248124118158</v>
      </c>
      <c r="M15" s="85">
        <v>262817318733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f>SUM(BUF:CPT!C16)</f>
        <v>85157523385</v>
      </c>
      <c r="D16" s="64">
        <v>75872238856</v>
      </c>
      <c r="E16" s="65">
        <f t="shared" si="0"/>
        <v>-9285284529</v>
      </c>
      <c r="F16" s="63">
        <f>SUM(BUF:CPT!F16)</f>
        <v>92383511094</v>
      </c>
      <c r="G16" s="64">
        <v>81190281642</v>
      </c>
      <c r="H16" s="65">
        <f t="shared" si="1"/>
        <v>-11193229452</v>
      </c>
      <c r="I16" s="65">
        <v>87562232332</v>
      </c>
      <c r="J16" s="30">
        <f t="shared" si="2"/>
        <v>-10.903657316360551</v>
      </c>
      <c r="K16" s="31">
        <f t="shared" si="3"/>
        <v>-12.11604681338742</v>
      </c>
      <c r="L16" s="84">
        <v>248124118158</v>
      </c>
      <c r="M16" s="85">
        <v>262817318733</v>
      </c>
      <c r="N16" s="32">
        <f t="shared" si="4"/>
        <v>-3.7421934626634457</v>
      </c>
      <c r="O16" s="31">
        <f t="shared" si="5"/>
        <v>-4.258939063057472</v>
      </c>
      <c r="P16" s="6"/>
      <c r="Q16" s="33"/>
    </row>
    <row r="17" spans="1:17" ht="12.75">
      <c r="A17" s="3"/>
      <c r="B17" s="29" t="s">
        <v>23</v>
      </c>
      <c r="C17" s="63">
        <f>SUM(BUF:CPT!C17)</f>
        <v>83561569959</v>
      </c>
      <c r="D17" s="64">
        <v>85792698233</v>
      </c>
      <c r="E17" s="65">
        <f t="shared" si="0"/>
        <v>2231128274</v>
      </c>
      <c r="F17" s="63">
        <f>SUM(BUF:CPT!F17)</f>
        <v>88895811341</v>
      </c>
      <c r="G17" s="64">
        <v>90662439749</v>
      </c>
      <c r="H17" s="65">
        <f t="shared" si="1"/>
        <v>1766628408</v>
      </c>
      <c r="I17" s="65">
        <v>94534979640</v>
      </c>
      <c r="J17" s="42">
        <f t="shared" si="2"/>
        <v>2.670041114707056</v>
      </c>
      <c r="K17" s="31">
        <f t="shared" si="3"/>
        <v>1.9873021927020829</v>
      </c>
      <c r="L17" s="88">
        <v>248124118158</v>
      </c>
      <c r="M17" s="85">
        <v>262817318733</v>
      </c>
      <c r="N17" s="32">
        <f t="shared" si="4"/>
        <v>0.8991984699283713</v>
      </c>
      <c r="O17" s="31">
        <f t="shared" si="5"/>
        <v>0.6721887341810773</v>
      </c>
      <c r="P17" s="6"/>
      <c r="Q17" s="33"/>
    </row>
    <row r="18" spans="1:17" ht="16.5">
      <c r="A18" s="3"/>
      <c r="B18" s="34" t="s">
        <v>24</v>
      </c>
      <c r="C18" s="66">
        <f>SUM(C13:C17)</f>
        <v>256303367700</v>
      </c>
      <c r="D18" s="67">
        <v>248124118158</v>
      </c>
      <c r="E18" s="68">
        <f t="shared" si="0"/>
        <v>-8179249542</v>
      </c>
      <c r="F18" s="66">
        <f>SUM(F13:F17)</f>
        <v>274786451088</v>
      </c>
      <c r="G18" s="67">
        <v>262817318733</v>
      </c>
      <c r="H18" s="68">
        <f t="shared" si="1"/>
        <v>-11969132355</v>
      </c>
      <c r="I18" s="68">
        <v>279550962380</v>
      </c>
      <c r="J18" s="43">
        <f t="shared" si="2"/>
        <v>-3.1912376397541964</v>
      </c>
      <c r="K18" s="36">
        <f t="shared" si="3"/>
        <v>-4.3557942204242455</v>
      </c>
      <c r="L18" s="89">
        <v>248124118158</v>
      </c>
      <c r="M18" s="87">
        <v>262817318733</v>
      </c>
      <c r="N18" s="37">
        <f t="shared" si="4"/>
        <v>-3.2964347048244753</v>
      </c>
      <c r="O18" s="36">
        <f t="shared" si="5"/>
        <v>-4.5541642433235605</v>
      </c>
      <c r="P18" s="6"/>
      <c r="Q18" s="38"/>
    </row>
    <row r="19" spans="1:17" ht="16.5">
      <c r="A19" s="44"/>
      <c r="B19" s="45" t="s">
        <v>25</v>
      </c>
      <c r="C19" s="72">
        <f>C11-C18</f>
        <v>8354844869</v>
      </c>
      <c r="D19" s="73">
        <v>-1893798320</v>
      </c>
      <c r="E19" s="74">
        <f t="shared" si="0"/>
        <v>-10248643189</v>
      </c>
      <c r="F19" s="75">
        <f>F11-F18</f>
        <v>12204437901</v>
      </c>
      <c r="G19" s="76">
        <v>1881860204</v>
      </c>
      <c r="H19" s="77">
        <f t="shared" si="1"/>
        <v>-10322577697</v>
      </c>
      <c r="I19" s="77">
        <v>3401249773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f>SUM(BUF:CPT!C22)</f>
        <v>16971635234</v>
      </c>
      <c r="D22" s="64">
        <v>9533302621</v>
      </c>
      <c r="E22" s="65">
        <f t="shared" si="0"/>
        <v>-7438332613</v>
      </c>
      <c r="F22" s="63">
        <f>SUM(BUF:CPT!F22)</f>
        <v>16891163569</v>
      </c>
      <c r="G22" s="64">
        <v>11918221998</v>
      </c>
      <c r="H22" s="65">
        <f t="shared" si="1"/>
        <v>-4972941571</v>
      </c>
      <c r="I22" s="65">
        <v>11786236437</v>
      </c>
      <c r="J22" s="30">
        <f t="shared" si="2"/>
        <v>-43.828025469805475</v>
      </c>
      <c r="K22" s="31">
        <f t="shared" si="3"/>
        <v>-29.44108350313258</v>
      </c>
      <c r="L22" s="84">
        <v>31552266019</v>
      </c>
      <c r="M22" s="85">
        <v>30776523935</v>
      </c>
      <c r="N22" s="32">
        <f t="shared" si="4"/>
        <v>-23.57463837469175</v>
      </c>
      <c r="O22" s="31">
        <f t="shared" si="5"/>
        <v>-16.15823015459072</v>
      </c>
      <c r="P22" s="6"/>
      <c r="Q22" s="33"/>
    </row>
    <row r="23" spans="1:17" ht="12.75">
      <c r="A23" s="7"/>
      <c r="B23" s="29" t="s">
        <v>28</v>
      </c>
      <c r="C23" s="63">
        <f>SUM(BUF:CPT!C23)</f>
        <v>-1598900619</v>
      </c>
      <c r="D23" s="64">
        <v>7782132397</v>
      </c>
      <c r="E23" s="65">
        <f t="shared" si="0"/>
        <v>9381033016</v>
      </c>
      <c r="F23" s="63">
        <f>SUM(BUF:CPT!F23)</f>
        <v>-1517356496</v>
      </c>
      <c r="G23" s="64">
        <v>5318563224</v>
      </c>
      <c r="H23" s="65">
        <f t="shared" si="1"/>
        <v>6835919720</v>
      </c>
      <c r="I23" s="65">
        <v>6528258684</v>
      </c>
      <c r="J23" s="30">
        <f t="shared" si="2"/>
        <v>-586.7177049357311</v>
      </c>
      <c r="K23" s="31">
        <f t="shared" si="3"/>
        <v>-450.51507262931307</v>
      </c>
      <c r="L23" s="84">
        <v>31552266019</v>
      </c>
      <c r="M23" s="85">
        <v>30776523935</v>
      </c>
      <c r="N23" s="32">
        <f t="shared" si="4"/>
        <v>29.731725164686974</v>
      </c>
      <c r="O23" s="31">
        <f t="shared" si="5"/>
        <v>22.211474351156284</v>
      </c>
      <c r="P23" s="6"/>
      <c r="Q23" s="33"/>
    </row>
    <row r="24" spans="1:17" ht="12.75">
      <c r="A24" s="7"/>
      <c r="B24" s="29" t="s">
        <v>29</v>
      </c>
      <c r="C24" s="63">
        <f>SUM(BUF:CPT!C24)</f>
        <v>16249179823</v>
      </c>
      <c r="D24" s="64">
        <v>14236831001</v>
      </c>
      <c r="E24" s="65">
        <f t="shared" si="0"/>
        <v>-2012348822</v>
      </c>
      <c r="F24" s="63">
        <f>SUM(BUF:CPT!F24)</f>
        <v>17462838697</v>
      </c>
      <c r="G24" s="64">
        <v>13539738713</v>
      </c>
      <c r="H24" s="65">
        <f t="shared" si="1"/>
        <v>-3923099984</v>
      </c>
      <c r="I24" s="65">
        <v>14336594740</v>
      </c>
      <c r="J24" s="30">
        <f t="shared" si="2"/>
        <v>-12.384310124696931</v>
      </c>
      <c r="K24" s="31">
        <f t="shared" si="3"/>
        <v>-22.465419580803676</v>
      </c>
      <c r="L24" s="84">
        <v>31552266019</v>
      </c>
      <c r="M24" s="85">
        <v>30776523935</v>
      </c>
      <c r="N24" s="32">
        <f t="shared" si="4"/>
        <v>-6.377826621987191</v>
      </c>
      <c r="O24" s="31">
        <f t="shared" si="5"/>
        <v>-12.74705354082737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31552266019</v>
      </c>
      <c r="M25" s="85">
        <v>30776523935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31621914438</v>
      </c>
      <c r="D26" s="67">
        <v>31552266019</v>
      </c>
      <c r="E26" s="68">
        <f t="shared" si="0"/>
        <v>-69648419</v>
      </c>
      <c r="F26" s="66">
        <f>SUM(F22:F25)</f>
        <v>32836645770</v>
      </c>
      <c r="G26" s="67">
        <v>30776523935</v>
      </c>
      <c r="H26" s="68">
        <f t="shared" si="1"/>
        <v>-2060121835</v>
      </c>
      <c r="I26" s="68">
        <v>32651089861</v>
      </c>
      <c r="J26" s="43">
        <f t="shared" si="2"/>
        <v>-0.22025364446721674</v>
      </c>
      <c r="K26" s="36">
        <f t="shared" si="3"/>
        <v>-6.273849800097898</v>
      </c>
      <c r="L26" s="89">
        <v>31552266019</v>
      </c>
      <c r="M26" s="87">
        <v>30776523935</v>
      </c>
      <c r="N26" s="37">
        <f t="shared" si="4"/>
        <v>-0.22073983199196986</v>
      </c>
      <c r="O26" s="36">
        <f t="shared" si="5"/>
        <v>-6.693809344261801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f>SUM(BUF:CPT!C28)</f>
        <v>6871647741</v>
      </c>
      <c r="D28" s="64">
        <v>3902210953</v>
      </c>
      <c r="E28" s="65">
        <f t="shared" si="0"/>
        <v>-2969436788</v>
      </c>
      <c r="F28" s="63">
        <f>SUM(BUF:CPT!F28)</f>
        <v>6510837140</v>
      </c>
      <c r="G28" s="64">
        <v>4081231678</v>
      </c>
      <c r="H28" s="65">
        <f t="shared" si="1"/>
        <v>-2429605462</v>
      </c>
      <c r="I28" s="65">
        <v>4085244923</v>
      </c>
      <c r="J28" s="30">
        <f t="shared" si="2"/>
        <v>-43.21287848157175</v>
      </c>
      <c r="K28" s="31">
        <f t="shared" si="3"/>
        <v>-37.31632983220342</v>
      </c>
      <c r="L28" s="84">
        <v>31567403614</v>
      </c>
      <c r="M28" s="85">
        <v>30789486384</v>
      </c>
      <c r="N28" s="32">
        <f t="shared" si="4"/>
        <v>-9.406655119026224</v>
      </c>
      <c r="O28" s="31">
        <f t="shared" si="5"/>
        <v>-7.891023032013174</v>
      </c>
      <c r="P28" s="6"/>
      <c r="Q28" s="33"/>
    </row>
    <row r="29" spans="1:17" ht="12.75">
      <c r="A29" s="7"/>
      <c r="B29" s="29" t="s">
        <v>33</v>
      </c>
      <c r="C29" s="63">
        <f>SUM(BUF:CPT!C29)</f>
        <v>4437427646</v>
      </c>
      <c r="D29" s="64">
        <v>3051148759</v>
      </c>
      <c r="E29" s="65">
        <f t="shared" si="0"/>
        <v>-1386278887</v>
      </c>
      <c r="F29" s="63">
        <f>SUM(BUF:CPT!F29)</f>
        <v>5363783348</v>
      </c>
      <c r="G29" s="64">
        <v>3115147094</v>
      </c>
      <c r="H29" s="65">
        <f t="shared" si="1"/>
        <v>-2248636254</v>
      </c>
      <c r="I29" s="65">
        <v>3237852986</v>
      </c>
      <c r="J29" s="30">
        <f t="shared" si="2"/>
        <v>-31.240596976259972</v>
      </c>
      <c r="K29" s="31">
        <f t="shared" si="3"/>
        <v>-41.92257792885038</v>
      </c>
      <c r="L29" s="84">
        <v>31567403614</v>
      </c>
      <c r="M29" s="85">
        <v>30789486384</v>
      </c>
      <c r="N29" s="32">
        <f t="shared" si="4"/>
        <v>-4.3914884605371585</v>
      </c>
      <c r="O29" s="31">
        <f t="shared" si="5"/>
        <v>-7.303260034790712</v>
      </c>
      <c r="P29" s="6"/>
      <c r="Q29" s="33"/>
    </row>
    <row r="30" spans="1:17" ht="12.75">
      <c r="A30" s="7"/>
      <c r="B30" s="29" t="s">
        <v>34</v>
      </c>
      <c r="C30" s="63">
        <f>SUM(BUF:CPT!C30)</f>
        <v>1263944704</v>
      </c>
      <c r="D30" s="64">
        <v>1329771729</v>
      </c>
      <c r="E30" s="65">
        <f t="shared" si="0"/>
        <v>65827025</v>
      </c>
      <c r="F30" s="63">
        <f>SUM(BUF:CPT!F30)</f>
        <v>1006009000</v>
      </c>
      <c r="G30" s="64">
        <v>1333809397</v>
      </c>
      <c r="H30" s="65">
        <f t="shared" si="1"/>
        <v>327800397</v>
      </c>
      <c r="I30" s="65">
        <v>1497747264</v>
      </c>
      <c r="J30" s="30">
        <f t="shared" si="2"/>
        <v>5.208062092564454</v>
      </c>
      <c r="K30" s="31">
        <f t="shared" si="3"/>
        <v>32.5842409958559</v>
      </c>
      <c r="L30" s="84">
        <v>31567403614</v>
      </c>
      <c r="M30" s="85">
        <v>30789486384</v>
      </c>
      <c r="N30" s="32">
        <f t="shared" si="4"/>
        <v>0.20852847388058868</v>
      </c>
      <c r="O30" s="31">
        <f t="shared" si="5"/>
        <v>1.0646504229130112</v>
      </c>
      <c r="P30" s="6"/>
      <c r="Q30" s="33"/>
    </row>
    <row r="31" spans="1:17" ht="12.75">
      <c r="A31" s="7"/>
      <c r="B31" s="29" t="s">
        <v>35</v>
      </c>
      <c r="C31" s="63">
        <f>SUM(BUF:CPT!C31)</f>
        <v>11755300150</v>
      </c>
      <c r="D31" s="64">
        <v>8217694489</v>
      </c>
      <c r="E31" s="65">
        <f t="shared" si="0"/>
        <v>-3537605661</v>
      </c>
      <c r="F31" s="63">
        <f>SUM(BUF:CPT!F31)</f>
        <v>12654661126</v>
      </c>
      <c r="G31" s="64">
        <v>8178582381</v>
      </c>
      <c r="H31" s="65">
        <f t="shared" si="1"/>
        <v>-4476078745</v>
      </c>
      <c r="I31" s="65">
        <v>9109157382</v>
      </c>
      <c r="J31" s="30">
        <f t="shared" si="2"/>
        <v>-30.09370765407466</v>
      </c>
      <c r="K31" s="31">
        <f t="shared" si="3"/>
        <v>-35.37098860595756</v>
      </c>
      <c r="L31" s="84">
        <v>31567403614</v>
      </c>
      <c r="M31" s="85">
        <v>30789486384</v>
      </c>
      <c r="N31" s="32">
        <f t="shared" si="4"/>
        <v>-11.206514492788656</v>
      </c>
      <c r="O31" s="31">
        <f t="shared" si="5"/>
        <v>-14.537685654042054</v>
      </c>
      <c r="P31" s="6"/>
      <c r="Q31" s="33"/>
    </row>
    <row r="32" spans="1:17" ht="12.75">
      <c r="A32" s="7"/>
      <c r="B32" s="29" t="s">
        <v>36</v>
      </c>
      <c r="C32" s="63">
        <f>SUM(BUF:CPT!C32)</f>
        <v>20345219182</v>
      </c>
      <c r="D32" s="64">
        <v>15066577684</v>
      </c>
      <c r="E32" s="65">
        <f t="shared" si="0"/>
        <v>-5278641498</v>
      </c>
      <c r="F32" s="63">
        <f>SUM(BUF:CPT!F32)</f>
        <v>19560089322</v>
      </c>
      <c r="G32" s="64">
        <v>14080715834</v>
      </c>
      <c r="H32" s="65">
        <f t="shared" si="1"/>
        <v>-5479373488</v>
      </c>
      <c r="I32" s="65">
        <v>14736777492</v>
      </c>
      <c r="J32" s="30">
        <f t="shared" si="2"/>
        <v>-25.945365595619464</v>
      </c>
      <c r="K32" s="31">
        <f t="shared" si="3"/>
        <v>-28.013028968314234</v>
      </c>
      <c r="L32" s="84">
        <v>31567403614</v>
      </c>
      <c r="M32" s="85">
        <v>30789486384</v>
      </c>
      <c r="N32" s="32">
        <f t="shared" si="4"/>
        <v>-16.7218107721059</v>
      </c>
      <c r="O32" s="31">
        <f t="shared" si="5"/>
        <v>-17.79624843254092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44673539423</v>
      </c>
      <c r="D33" s="82">
        <v>31567403614</v>
      </c>
      <c r="E33" s="83">
        <f t="shared" si="0"/>
        <v>-13106135809</v>
      </c>
      <c r="F33" s="81">
        <f>SUM(F28:F32)</f>
        <v>45095379936</v>
      </c>
      <c r="G33" s="82">
        <v>30789486384</v>
      </c>
      <c r="H33" s="83">
        <f t="shared" si="1"/>
        <v>-14305893552</v>
      </c>
      <c r="I33" s="83">
        <v>32666780047</v>
      </c>
      <c r="J33" s="58">
        <f t="shared" si="2"/>
        <v>-29.33758098927876</v>
      </c>
      <c r="K33" s="59">
        <f t="shared" si="3"/>
        <v>-31.723634599160995</v>
      </c>
      <c r="L33" s="96">
        <v>31567403614</v>
      </c>
      <c r="M33" s="97">
        <v>30789486384</v>
      </c>
      <c r="N33" s="60">
        <f t="shared" si="4"/>
        <v>-41.51794037057735</v>
      </c>
      <c r="O33" s="59">
        <f t="shared" si="5"/>
        <v>-46.46356673047385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0"/>
  <sheetViews>
    <sheetView showGridLines="0" tabSelected="1" zoomScalePageLayoutView="0" workbookViewId="0" topLeftCell="A1">
      <selection activeCell="C8" sqref="C8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1676215001</v>
      </c>
      <c r="D8" s="64">
        <v>1687667431</v>
      </c>
      <c r="E8" s="65">
        <f>($D8-$C8)</f>
        <v>11452430</v>
      </c>
      <c r="F8" s="63">
        <v>1766730611</v>
      </c>
      <c r="G8" s="64">
        <v>1822680825</v>
      </c>
      <c r="H8" s="65">
        <f>($G8-$F8)</f>
        <v>55950214</v>
      </c>
      <c r="I8" s="65">
        <v>1950268483</v>
      </c>
      <c r="J8" s="30">
        <f>IF($C8=0,0,($E8/$C8)*100)</f>
        <v>0.6832315659487408</v>
      </c>
      <c r="K8" s="31">
        <f>IF($F8=0,0,($H8/$F8)*100)</f>
        <v>3.166878620410115</v>
      </c>
      <c r="L8" s="84">
        <v>7507551640</v>
      </c>
      <c r="M8" s="85">
        <v>8095037320</v>
      </c>
      <c r="N8" s="32">
        <f>IF($L8=0,0,($E8/$L8)*100)</f>
        <v>0.15254547086938186</v>
      </c>
      <c r="O8" s="31">
        <f>IF($M8=0,0,($H8/$M8)*100)</f>
        <v>0.6911668444290755</v>
      </c>
      <c r="P8" s="6"/>
      <c r="Q8" s="33"/>
    </row>
    <row r="9" spans="1:17" ht="12.75">
      <c r="A9" s="3"/>
      <c r="B9" s="29" t="s">
        <v>16</v>
      </c>
      <c r="C9" s="63">
        <v>3701009305</v>
      </c>
      <c r="D9" s="64">
        <v>3546712416</v>
      </c>
      <c r="E9" s="65">
        <f>($D9-$C9)</f>
        <v>-154296889</v>
      </c>
      <c r="F9" s="63">
        <v>3998936019</v>
      </c>
      <c r="G9" s="64">
        <v>3779892097</v>
      </c>
      <c r="H9" s="65">
        <f>($G9-$F9)</f>
        <v>-219043922</v>
      </c>
      <c r="I9" s="65">
        <v>4114506817</v>
      </c>
      <c r="J9" s="30">
        <f>IF($C9=0,0,($E9/$C9)*100)</f>
        <v>-4.169048934612176</v>
      </c>
      <c r="K9" s="31">
        <f>IF($F9=0,0,($H9/$F9)*100)</f>
        <v>-5.477555053625878</v>
      </c>
      <c r="L9" s="84">
        <v>7507551640</v>
      </c>
      <c r="M9" s="85">
        <v>8095037320</v>
      </c>
      <c r="N9" s="32">
        <f>IF($L9=0,0,($E9/$L9)*100)</f>
        <v>-2.055222479961523</v>
      </c>
      <c r="O9" s="31">
        <f>IF($M9=0,0,($H9/$M9)*100)</f>
        <v>-2.7059037944002955</v>
      </c>
      <c r="P9" s="6"/>
      <c r="Q9" s="33"/>
    </row>
    <row r="10" spans="1:17" ht="12.75">
      <c r="A10" s="3"/>
      <c r="B10" s="29" t="s">
        <v>17</v>
      </c>
      <c r="C10" s="63">
        <v>2321086105</v>
      </c>
      <c r="D10" s="64">
        <v>2273171793</v>
      </c>
      <c r="E10" s="65">
        <f aca="true" t="shared" si="0" ref="E10:E33">($D10-$C10)</f>
        <v>-47914312</v>
      </c>
      <c r="F10" s="63">
        <v>2523150769</v>
      </c>
      <c r="G10" s="64">
        <v>2492464398</v>
      </c>
      <c r="H10" s="65">
        <f aca="true" t="shared" si="1" ref="H10:H33">($G10-$F10)</f>
        <v>-30686371</v>
      </c>
      <c r="I10" s="65">
        <v>2615544382</v>
      </c>
      <c r="J10" s="30">
        <f aca="true" t="shared" si="2" ref="J10:J33">IF($C10=0,0,($E10/$C10)*100)</f>
        <v>-2.0643056669369013</v>
      </c>
      <c r="K10" s="31">
        <f aca="true" t="shared" si="3" ref="K10:K33">IF($F10=0,0,($H10/$F10)*100)</f>
        <v>-1.2161925231349502</v>
      </c>
      <c r="L10" s="84">
        <v>7507551640</v>
      </c>
      <c r="M10" s="85">
        <v>8095037320</v>
      </c>
      <c r="N10" s="32">
        <f aca="true" t="shared" si="4" ref="N10:N33">IF($L10=0,0,($E10/$L10)*100)</f>
        <v>-0.6382148841269909</v>
      </c>
      <c r="O10" s="31">
        <f aca="true" t="shared" si="5" ref="O10:O33">IF($M10=0,0,($H10/$M10)*100)</f>
        <v>-0.37907633759988646</v>
      </c>
      <c r="P10" s="6"/>
      <c r="Q10" s="33"/>
    </row>
    <row r="11" spans="1:17" ht="16.5">
      <c r="A11" s="7"/>
      <c r="B11" s="34" t="s">
        <v>18</v>
      </c>
      <c r="C11" s="66">
        <f>SUM(C8:C10)</f>
        <v>7698310411</v>
      </c>
      <c r="D11" s="67">
        <v>7507551640</v>
      </c>
      <c r="E11" s="68">
        <f t="shared" si="0"/>
        <v>-190758771</v>
      </c>
      <c r="F11" s="66">
        <f>SUM(F8:F10)</f>
        <v>8288817399</v>
      </c>
      <c r="G11" s="67">
        <v>8095037320</v>
      </c>
      <c r="H11" s="68">
        <f t="shared" si="1"/>
        <v>-193780079</v>
      </c>
      <c r="I11" s="68">
        <v>8680319682</v>
      </c>
      <c r="J11" s="35">
        <f t="shared" si="2"/>
        <v>-2.477930361543069</v>
      </c>
      <c r="K11" s="36">
        <f t="shared" si="3"/>
        <v>-2.3378495347644948</v>
      </c>
      <c r="L11" s="86">
        <v>7507551640</v>
      </c>
      <c r="M11" s="87">
        <v>8095037320</v>
      </c>
      <c r="N11" s="37">
        <f t="shared" si="4"/>
        <v>-2.540891893219132</v>
      </c>
      <c r="O11" s="36">
        <f t="shared" si="5"/>
        <v>-2.3938132875711067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2408443534</v>
      </c>
      <c r="D13" s="64">
        <v>2354464908</v>
      </c>
      <c r="E13" s="65">
        <f t="shared" si="0"/>
        <v>-53978626</v>
      </c>
      <c r="F13" s="63">
        <v>2568606599</v>
      </c>
      <c r="G13" s="64">
        <v>2499219905</v>
      </c>
      <c r="H13" s="65">
        <f t="shared" si="1"/>
        <v>-69386694</v>
      </c>
      <c r="I13" s="65">
        <v>2648594737</v>
      </c>
      <c r="J13" s="30">
        <f t="shared" si="2"/>
        <v>-2.241224477052656</v>
      </c>
      <c r="K13" s="31">
        <f t="shared" si="3"/>
        <v>-2.7013359705224365</v>
      </c>
      <c r="L13" s="84">
        <v>7506952648</v>
      </c>
      <c r="M13" s="85">
        <v>8093062282</v>
      </c>
      <c r="N13" s="32">
        <f t="shared" si="4"/>
        <v>-0.7190484412390822</v>
      </c>
      <c r="O13" s="31">
        <f t="shared" si="5"/>
        <v>-0.8573601880505087</v>
      </c>
      <c r="P13" s="6"/>
      <c r="Q13" s="33"/>
    </row>
    <row r="14" spans="1:17" ht="12.75">
      <c r="A14" s="3"/>
      <c r="B14" s="29" t="s">
        <v>21</v>
      </c>
      <c r="C14" s="63">
        <v>403291823</v>
      </c>
      <c r="D14" s="64">
        <v>497285620</v>
      </c>
      <c r="E14" s="65">
        <f t="shared" si="0"/>
        <v>93993797</v>
      </c>
      <c r="F14" s="63">
        <v>432424997</v>
      </c>
      <c r="G14" s="64">
        <v>420209193</v>
      </c>
      <c r="H14" s="65">
        <f t="shared" si="1"/>
        <v>-12215804</v>
      </c>
      <c r="I14" s="65">
        <v>454875816</v>
      </c>
      <c r="J14" s="30">
        <f t="shared" si="2"/>
        <v>23.30664586769963</v>
      </c>
      <c r="K14" s="31">
        <f t="shared" si="3"/>
        <v>-2.8249532484820716</v>
      </c>
      <c r="L14" s="84">
        <v>7506952648</v>
      </c>
      <c r="M14" s="85">
        <v>8093062282</v>
      </c>
      <c r="N14" s="32">
        <f t="shared" si="4"/>
        <v>1.2520899146079174</v>
      </c>
      <c r="O14" s="31">
        <f t="shared" si="5"/>
        <v>-0.15094167787599388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7506952648</v>
      </c>
      <c r="M15" s="85">
        <v>8093062282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2094847652</v>
      </c>
      <c r="D16" s="64">
        <v>2057475652</v>
      </c>
      <c r="E16" s="65">
        <f t="shared" si="0"/>
        <v>-37372000</v>
      </c>
      <c r="F16" s="63">
        <v>2213681516</v>
      </c>
      <c r="G16" s="64">
        <v>2215054498</v>
      </c>
      <c r="H16" s="65">
        <f t="shared" si="1"/>
        <v>1372982</v>
      </c>
      <c r="I16" s="65">
        <v>2428706589</v>
      </c>
      <c r="J16" s="30">
        <f t="shared" si="2"/>
        <v>-1.7839960803030273</v>
      </c>
      <c r="K16" s="31">
        <f t="shared" si="3"/>
        <v>0.062022562418143266</v>
      </c>
      <c r="L16" s="84">
        <v>7506952648</v>
      </c>
      <c r="M16" s="85">
        <v>8093062282</v>
      </c>
      <c r="N16" s="32">
        <f t="shared" si="4"/>
        <v>-0.4978318333998901</v>
      </c>
      <c r="O16" s="31">
        <f t="shared" si="5"/>
        <v>0.016964925662980336</v>
      </c>
      <c r="P16" s="6"/>
      <c r="Q16" s="33"/>
    </row>
    <row r="17" spans="1:17" ht="12.75">
      <c r="A17" s="3"/>
      <c r="B17" s="29" t="s">
        <v>23</v>
      </c>
      <c r="C17" s="63">
        <v>2789268844</v>
      </c>
      <c r="D17" s="64">
        <v>2597726468</v>
      </c>
      <c r="E17" s="65">
        <f t="shared" si="0"/>
        <v>-191542376</v>
      </c>
      <c r="F17" s="63">
        <v>3070873457</v>
      </c>
      <c r="G17" s="64">
        <v>2958578686</v>
      </c>
      <c r="H17" s="65">
        <f t="shared" si="1"/>
        <v>-112294771</v>
      </c>
      <c r="I17" s="65">
        <v>3147351053</v>
      </c>
      <c r="J17" s="42">
        <f t="shared" si="2"/>
        <v>-6.867117754246854</v>
      </c>
      <c r="K17" s="31">
        <f t="shared" si="3"/>
        <v>-3.6567697292777117</v>
      </c>
      <c r="L17" s="88">
        <v>7506952648</v>
      </c>
      <c r="M17" s="85">
        <v>8093062282</v>
      </c>
      <c r="N17" s="32">
        <f t="shared" si="4"/>
        <v>-2.5515330252020525</v>
      </c>
      <c r="O17" s="31">
        <f t="shared" si="5"/>
        <v>-1.3875436403073018</v>
      </c>
      <c r="P17" s="6"/>
      <c r="Q17" s="33"/>
    </row>
    <row r="18" spans="1:17" ht="16.5">
      <c r="A18" s="3"/>
      <c r="B18" s="34" t="s">
        <v>24</v>
      </c>
      <c r="C18" s="66">
        <f>SUM(C13:C17)</f>
        <v>7695851853</v>
      </c>
      <c r="D18" s="67">
        <v>7506952648</v>
      </c>
      <c r="E18" s="68">
        <f t="shared" si="0"/>
        <v>-188899205</v>
      </c>
      <c r="F18" s="66">
        <f>SUM(F13:F17)</f>
        <v>8285586569</v>
      </c>
      <c r="G18" s="67">
        <v>8093062282</v>
      </c>
      <c r="H18" s="68">
        <f t="shared" si="1"/>
        <v>-192524287</v>
      </c>
      <c r="I18" s="68">
        <v>8679528195</v>
      </c>
      <c r="J18" s="43">
        <f t="shared" si="2"/>
        <v>-2.4545587494172363</v>
      </c>
      <c r="K18" s="36">
        <f t="shared" si="3"/>
        <v>-2.3236047972791387</v>
      </c>
      <c r="L18" s="89">
        <v>7506952648</v>
      </c>
      <c r="M18" s="87">
        <v>8093062282</v>
      </c>
      <c r="N18" s="37">
        <f t="shared" si="4"/>
        <v>-2.5163233852331075</v>
      </c>
      <c r="O18" s="36">
        <f t="shared" si="5"/>
        <v>-2.3788805805708244</v>
      </c>
      <c r="P18" s="6"/>
      <c r="Q18" s="38"/>
    </row>
    <row r="19" spans="1:17" ht="16.5">
      <c r="A19" s="44"/>
      <c r="B19" s="45" t="s">
        <v>25</v>
      </c>
      <c r="C19" s="72">
        <f>C11-C18</f>
        <v>2458558</v>
      </c>
      <c r="D19" s="73">
        <v>598992</v>
      </c>
      <c r="E19" s="74">
        <f t="shared" si="0"/>
        <v>-1859566</v>
      </c>
      <c r="F19" s="75">
        <f>F11-F18</f>
        <v>3230830</v>
      </c>
      <c r="G19" s="76">
        <v>1975038</v>
      </c>
      <c r="H19" s="77">
        <f t="shared" si="1"/>
        <v>-1255792</v>
      </c>
      <c r="I19" s="77">
        <v>791487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189351605</v>
      </c>
      <c r="D22" s="64">
        <v>230800142</v>
      </c>
      <c r="E22" s="65">
        <f t="shared" si="0"/>
        <v>41448537</v>
      </c>
      <c r="F22" s="63">
        <v>176866712</v>
      </c>
      <c r="G22" s="64">
        <v>445000000</v>
      </c>
      <c r="H22" s="65">
        <f t="shared" si="1"/>
        <v>268133288</v>
      </c>
      <c r="I22" s="65">
        <v>350000000</v>
      </c>
      <c r="J22" s="30">
        <f t="shared" si="2"/>
        <v>21.889720448897172</v>
      </c>
      <c r="K22" s="31">
        <f t="shared" si="3"/>
        <v>151.60189555624237</v>
      </c>
      <c r="L22" s="84">
        <v>1660088597</v>
      </c>
      <c r="M22" s="85">
        <v>1721555566</v>
      </c>
      <c r="N22" s="32">
        <f t="shared" si="4"/>
        <v>2.4967665626342472</v>
      </c>
      <c r="O22" s="31">
        <f t="shared" si="5"/>
        <v>15.575058586287884</v>
      </c>
      <c r="P22" s="6"/>
      <c r="Q22" s="33"/>
    </row>
    <row r="23" spans="1:17" ht="12.75">
      <c r="A23" s="7"/>
      <c r="B23" s="29" t="s">
        <v>28</v>
      </c>
      <c r="C23" s="63">
        <v>690000000</v>
      </c>
      <c r="D23" s="64">
        <v>623019286</v>
      </c>
      <c r="E23" s="65">
        <f t="shared" si="0"/>
        <v>-66980714</v>
      </c>
      <c r="F23" s="63">
        <v>740000000</v>
      </c>
      <c r="G23" s="64">
        <v>562242718</v>
      </c>
      <c r="H23" s="65">
        <f t="shared" si="1"/>
        <v>-177757282</v>
      </c>
      <c r="I23" s="65">
        <v>534266472</v>
      </c>
      <c r="J23" s="30">
        <f t="shared" si="2"/>
        <v>-9.707349855072463</v>
      </c>
      <c r="K23" s="31">
        <f t="shared" si="3"/>
        <v>-24.021254324324325</v>
      </c>
      <c r="L23" s="84">
        <v>1660088597</v>
      </c>
      <c r="M23" s="85">
        <v>1721555566</v>
      </c>
      <c r="N23" s="32">
        <f t="shared" si="4"/>
        <v>-4.034767428741034</v>
      </c>
      <c r="O23" s="31">
        <f t="shared" si="5"/>
        <v>-10.325387429289634</v>
      </c>
      <c r="P23" s="6"/>
      <c r="Q23" s="33"/>
    </row>
    <row r="24" spans="1:17" ht="12.75">
      <c r="A24" s="7"/>
      <c r="B24" s="29" t="s">
        <v>29</v>
      </c>
      <c r="C24" s="63">
        <v>1056808150</v>
      </c>
      <c r="D24" s="64">
        <v>806269169</v>
      </c>
      <c r="E24" s="65">
        <f t="shared" si="0"/>
        <v>-250538981</v>
      </c>
      <c r="F24" s="63">
        <v>1137992080</v>
      </c>
      <c r="G24" s="64">
        <v>714312848</v>
      </c>
      <c r="H24" s="65">
        <f t="shared" si="1"/>
        <v>-423679232</v>
      </c>
      <c r="I24" s="65">
        <v>730241020</v>
      </c>
      <c r="J24" s="30">
        <f t="shared" si="2"/>
        <v>-23.707139370565983</v>
      </c>
      <c r="K24" s="31">
        <f t="shared" si="3"/>
        <v>-37.230420092203104</v>
      </c>
      <c r="L24" s="84">
        <v>1660088597</v>
      </c>
      <c r="M24" s="85">
        <v>1721555566</v>
      </c>
      <c r="N24" s="32">
        <f t="shared" si="4"/>
        <v>-15.09190421841082</v>
      </c>
      <c r="O24" s="31">
        <f t="shared" si="5"/>
        <v>-24.610256001460947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1660088597</v>
      </c>
      <c r="M25" s="85">
        <v>1721555566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1936159755</v>
      </c>
      <c r="D26" s="67">
        <v>1660088597</v>
      </c>
      <c r="E26" s="68">
        <f t="shared" si="0"/>
        <v>-276071158</v>
      </c>
      <c r="F26" s="66">
        <f>SUM(F22:F24)</f>
        <v>2054858792</v>
      </c>
      <c r="G26" s="67">
        <v>1721555566</v>
      </c>
      <c r="H26" s="68">
        <f t="shared" si="1"/>
        <v>-333303226</v>
      </c>
      <c r="I26" s="68">
        <v>1614507492</v>
      </c>
      <c r="J26" s="43">
        <f t="shared" si="2"/>
        <v>-14.258697263336103</v>
      </c>
      <c r="K26" s="36">
        <f t="shared" si="3"/>
        <v>-16.220249649154482</v>
      </c>
      <c r="L26" s="89">
        <v>1660088597</v>
      </c>
      <c r="M26" s="87">
        <v>1721555566</v>
      </c>
      <c r="N26" s="37">
        <f t="shared" si="4"/>
        <v>-16.629905084517606</v>
      </c>
      <c r="O26" s="36">
        <f t="shared" si="5"/>
        <v>-19.360584844462696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272148670</v>
      </c>
      <c r="D28" s="64">
        <v>187988950</v>
      </c>
      <c r="E28" s="65">
        <f t="shared" si="0"/>
        <v>-84159720</v>
      </c>
      <c r="F28" s="63">
        <v>398037789</v>
      </c>
      <c r="G28" s="64">
        <v>436983960</v>
      </c>
      <c r="H28" s="65">
        <f t="shared" si="1"/>
        <v>38946171</v>
      </c>
      <c r="I28" s="65">
        <v>595547055</v>
      </c>
      <c r="J28" s="30">
        <f t="shared" si="2"/>
        <v>-30.92417096875763</v>
      </c>
      <c r="K28" s="31">
        <f t="shared" si="3"/>
        <v>9.784541085369158</v>
      </c>
      <c r="L28" s="84">
        <v>1660238597</v>
      </c>
      <c r="M28" s="85">
        <v>1721705566</v>
      </c>
      <c r="N28" s="32">
        <f t="shared" si="4"/>
        <v>-5.069134048086464</v>
      </c>
      <c r="O28" s="31">
        <f t="shared" si="5"/>
        <v>2.2620691812295624</v>
      </c>
      <c r="P28" s="6"/>
      <c r="Q28" s="33"/>
    </row>
    <row r="29" spans="1:17" ht="12.75">
      <c r="A29" s="7"/>
      <c r="B29" s="29" t="s">
        <v>33</v>
      </c>
      <c r="C29" s="63">
        <v>121500000</v>
      </c>
      <c r="D29" s="64">
        <v>185118964</v>
      </c>
      <c r="E29" s="65">
        <f t="shared" si="0"/>
        <v>63618964</v>
      </c>
      <c r="F29" s="63">
        <v>132000000</v>
      </c>
      <c r="G29" s="64">
        <v>161596046</v>
      </c>
      <c r="H29" s="65">
        <f t="shared" si="1"/>
        <v>29596046</v>
      </c>
      <c r="I29" s="65">
        <v>159579539</v>
      </c>
      <c r="J29" s="30">
        <f t="shared" si="2"/>
        <v>52.36128724279835</v>
      </c>
      <c r="K29" s="31">
        <f t="shared" si="3"/>
        <v>22.42124696969697</v>
      </c>
      <c r="L29" s="84">
        <v>1660238597</v>
      </c>
      <c r="M29" s="85">
        <v>1721705566</v>
      </c>
      <c r="N29" s="32">
        <f t="shared" si="4"/>
        <v>3.831916937418363</v>
      </c>
      <c r="O29" s="31">
        <f t="shared" si="5"/>
        <v>1.7189957786312924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28450000</v>
      </c>
      <c r="E30" s="65">
        <f t="shared" si="0"/>
        <v>28450000</v>
      </c>
      <c r="F30" s="63">
        <v>0</v>
      </c>
      <c r="G30" s="64">
        <v>11300000</v>
      </c>
      <c r="H30" s="65">
        <f t="shared" si="1"/>
        <v>11300000</v>
      </c>
      <c r="I30" s="65">
        <v>0</v>
      </c>
      <c r="J30" s="30">
        <f t="shared" si="2"/>
        <v>0</v>
      </c>
      <c r="K30" s="31">
        <f t="shared" si="3"/>
        <v>0</v>
      </c>
      <c r="L30" s="84">
        <v>1660238597</v>
      </c>
      <c r="M30" s="85">
        <v>1721705566</v>
      </c>
      <c r="N30" s="32">
        <f t="shared" si="4"/>
        <v>1.7136091192801006</v>
      </c>
      <c r="O30" s="31">
        <f t="shared" si="5"/>
        <v>0.656325926055582</v>
      </c>
      <c r="P30" s="6"/>
      <c r="Q30" s="33"/>
    </row>
    <row r="31" spans="1:17" ht="12.75">
      <c r="A31" s="7"/>
      <c r="B31" s="29" t="s">
        <v>35</v>
      </c>
      <c r="C31" s="63">
        <v>822935350</v>
      </c>
      <c r="D31" s="64">
        <v>672083966</v>
      </c>
      <c r="E31" s="65">
        <f t="shared" si="0"/>
        <v>-150851384</v>
      </c>
      <c r="F31" s="63">
        <v>802670065</v>
      </c>
      <c r="G31" s="64">
        <v>464823692</v>
      </c>
      <c r="H31" s="65">
        <f t="shared" si="1"/>
        <v>-337846373</v>
      </c>
      <c r="I31" s="65">
        <v>358102991</v>
      </c>
      <c r="J31" s="30">
        <f t="shared" si="2"/>
        <v>-18.330891241942638</v>
      </c>
      <c r="K31" s="31">
        <f t="shared" si="3"/>
        <v>-42.0903167729321</v>
      </c>
      <c r="L31" s="84">
        <v>1660238597</v>
      </c>
      <c r="M31" s="85">
        <v>1721705566</v>
      </c>
      <c r="N31" s="32">
        <f t="shared" si="4"/>
        <v>-9.086126793617725</v>
      </c>
      <c r="O31" s="31">
        <f t="shared" si="5"/>
        <v>-19.622772887057042</v>
      </c>
      <c r="P31" s="6"/>
      <c r="Q31" s="33"/>
    </row>
    <row r="32" spans="1:17" ht="12.75">
      <c r="A32" s="7"/>
      <c r="B32" s="29" t="s">
        <v>36</v>
      </c>
      <c r="C32" s="63">
        <v>719575735</v>
      </c>
      <c r="D32" s="64">
        <v>586596717</v>
      </c>
      <c r="E32" s="65">
        <f t="shared" si="0"/>
        <v>-132979018</v>
      </c>
      <c r="F32" s="63">
        <v>722150938</v>
      </c>
      <c r="G32" s="64">
        <v>647001868</v>
      </c>
      <c r="H32" s="65">
        <f t="shared" si="1"/>
        <v>-75149070</v>
      </c>
      <c r="I32" s="65">
        <v>501277907</v>
      </c>
      <c r="J32" s="30">
        <f t="shared" si="2"/>
        <v>-18.48019764034984</v>
      </c>
      <c r="K32" s="31">
        <f t="shared" si="3"/>
        <v>-10.40628295908964</v>
      </c>
      <c r="L32" s="84">
        <v>1660238597</v>
      </c>
      <c r="M32" s="85">
        <v>1721705566</v>
      </c>
      <c r="N32" s="32">
        <f t="shared" si="4"/>
        <v>-8.009632967230672</v>
      </c>
      <c r="O32" s="31">
        <f t="shared" si="5"/>
        <v>-4.364803801766881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1936159755</v>
      </c>
      <c r="D33" s="82">
        <v>1660238597</v>
      </c>
      <c r="E33" s="83">
        <f t="shared" si="0"/>
        <v>-275921158</v>
      </c>
      <c r="F33" s="81">
        <f>SUM(F28:F32)</f>
        <v>2054858792</v>
      </c>
      <c r="G33" s="82">
        <v>1721705566</v>
      </c>
      <c r="H33" s="83">
        <f t="shared" si="1"/>
        <v>-333153226</v>
      </c>
      <c r="I33" s="83">
        <v>1614507492</v>
      </c>
      <c r="J33" s="58">
        <f t="shared" si="2"/>
        <v>-14.25094996874367</v>
      </c>
      <c r="K33" s="59">
        <f t="shared" si="3"/>
        <v>-16.212949877482387</v>
      </c>
      <c r="L33" s="96">
        <v>1660238597</v>
      </c>
      <c r="M33" s="97">
        <v>1721705566</v>
      </c>
      <c r="N33" s="60">
        <f t="shared" si="4"/>
        <v>-16.619367752236396</v>
      </c>
      <c r="O33" s="59">
        <f t="shared" si="5"/>
        <v>-19.35018580290749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43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2488734960</v>
      </c>
      <c r="D8" s="64">
        <v>0</v>
      </c>
      <c r="E8" s="65">
        <f>($D8-$C8)</f>
        <v>-2488734960</v>
      </c>
      <c r="F8" s="63">
        <v>2688999860</v>
      </c>
      <c r="G8" s="64">
        <v>0</v>
      </c>
      <c r="H8" s="65">
        <f>($G8-$F8)</f>
        <v>-2688999860</v>
      </c>
      <c r="I8" s="65">
        <v>0</v>
      </c>
      <c r="J8" s="30">
        <f>IF($C8=0,0,($E8/$C8)*100)</f>
        <v>-100</v>
      </c>
      <c r="K8" s="31">
        <f>IF($F8=0,0,($H8/$F8)*100)</f>
        <v>-100</v>
      </c>
      <c r="L8" s="84"/>
      <c r="M8" s="85"/>
      <c r="N8" s="32">
        <f>IF($L8=0,0,($E8/$L8)*100)</f>
        <v>0</v>
      </c>
      <c r="O8" s="31">
        <f>IF($M8=0,0,($H8/$M8)*100)</f>
        <v>0</v>
      </c>
      <c r="P8" s="6"/>
      <c r="Q8" s="33"/>
    </row>
    <row r="9" spans="1:17" ht="12.75">
      <c r="A9" s="3"/>
      <c r="B9" s="29" t="s">
        <v>16</v>
      </c>
      <c r="C9" s="63">
        <v>6426773040</v>
      </c>
      <c r="D9" s="64">
        <v>0</v>
      </c>
      <c r="E9" s="65">
        <f>($D9-$C9)</f>
        <v>-6426773040</v>
      </c>
      <c r="F9" s="63">
        <v>7116763820</v>
      </c>
      <c r="G9" s="64">
        <v>0</v>
      </c>
      <c r="H9" s="65">
        <f>($G9-$F9)</f>
        <v>-7116763820</v>
      </c>
      <c r="I9" s="65">
        <v>0</v>
      </c>
      <c r="J9" s="30">
        <f>IF($C9=0,0,($E9/$C9)*100)</f>
        <v>-100</v>
      </c>
      <c r="K9" s="31">
        <f>IF($F9=0,0,($H9/$F9)*100)</f>
        <v>-100</v>
      </c>
      <c r="L9" s="84"/>
      <c r="M9" s="85"/>
      <c r="N9" s="32">
        <f>IF($L9=0,0,($E9/$L9)*100)</f>
        <v>0</v>
      </c>
      <c r="O9" s="31">
        <f>IF($M9=0,0,($H9/$M9)*100)</f>
        <v>0</v>
      </c>
      <c r="P9" s="6"/>
      <c r="Q9" s="33"/>
    </row>
    <row r="10" spans="1:17" ht="12.75">
      <c r="A10" s="3"/>
      <c r="B10" s="29" t="s">
        <v>17</v>
      </c>
      <c r="C10" s="63">
        <v>3012532510</v>
      </c>
      <c r="D10" s="64">
        <v>0</v>
      </c>
      <c r="E10" s="65">
        <f aca="true" t="shared" si="0" ref="E10:E33">($D10-$C10)</f>
        <v>-3012532510</v>
      </c>
      <c r="F10" s="63">
        <v>3232527800</v>
      </c>
      <c r="G10" s="64">
        <v>0</v>
      </c>
      <c r="H10" s="65">
        <f aca="true" t="shared" si="1" ref="H10:H33">($G10-$F10)</f>
        <v>-3232527800</v>
      </c>
      <c r="I10" s="65">
        <v>0</v>
      </c>
      <c r="J10" s="30">
        <f aca="true" t="shared" si="2" ref="J10:J33">IF($C10=0,0,($E10/$C10)*100)</f>
        <v>-100</v>
      </c>
      <c r="K10" s="31">
        <f aca="true" t="shared" si="3" ref="K10:K33">IF($F10=0,0,($H10/$F10)*100)</f>
        <v>-100</v>
      </c>
      <c r="L10" s="84"/>
      <c r="M10" s="85"/>
      <c r="N10" s="32">
        <f aca="true" t="shared" si="4" ref="N10:N33">IF($L10=0,0,($E10/$L10)*100)</f>
        <v>0</v>
      </c>
      <c r="O10" s="31">
        <f aca="true" t="shared" si="5" ref="O10:O33">IF($M10=0,0,($H10/$M10)*100)</f>
        <v>0</v>
      </c>
      <c r="P10" s="6"/>
      <c r="Q10" s="33"/>
    </row>
    <row r="11" spans="1:17" ht="16.5">
      <c r="A11" s="7"/>
      <c r="B11" s="34" t="s">
        <v>18</v>
      </c>
      <c r="C11" s="66">
        <f>SUM(C8:C10)</f>
        <v>11928040510</v>
      </c>
      <c r="D11" s="67">
        <v>0</v>
      </c>
      <c r="E11" s="68">
        <f t="shared" si="0"/>
        <v>-11928040510</v>
      </c>
      <c r="F11" s="66">
        <f>SUM(F8:F10)</f>
        <v>13038291480</v>
      </c>
      <c r="G11" s="67">
        <v>0</v>
      </c>
      <c r="H11" s="68">
        <f t="shared" si="1"/>
        <v>-13038291480</v>
      </c>
      <c r="I11" s="68">
        <v>0</v>
      </c>
      <c r="J11" s="35">
        <f t="shared" si="2"/>
        <v>-100</v>
      </c>
      <c r="K11" s="36">
        <f t="shared" si="3"/>
        <v>-100</v>
      </c>
      <c r="L11" s="86"/>
      <c r="M11" s="87"/>
      <c r="N11" s="37">
        <f t="shared" si="4"/>
        <v>0</v>
      </c>
      <c r="O11" s="36">
        <f t="shared" si="5"/>
        <v>0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4002310111</v>
      </c>
      <c r="D13" s="64">
        <v>0</v>
      </c>
      <c r="E13" s="65">
        <f t="shared" si="0"/>
        <v>-4002310111</v>
      </c>
      <c r="F13" s="63">
        <v>4492532053</v>
      </c>
      <c r="G13" s="64">
        <v>0</v>
      </c>
      <c r="H13" s="65">
        <f t="shared" si="1"/>
        <v>-4492532053</v>
      </c>
      <c r="I13" s="65">
        <v>0</v>
      </c>
      <c r="J13" s="30">
        <f t="shared" si="2"/>
        <v>-100</v>
      </c>
      <c r="K13" s="31">
        <f t="shared" si="3"/>
        <v>-100</v>
      </c>
      <c r="L13" s="84"/>
      <c r="M13" s="85"/>
      <c r="N13" s="32">
        <f t="shared" si="4"/>
        <v>0</v>
      </c>
      <c r="O13" s="31">
        <f t="shared" si="5"/>
        <v>0</v>
      </c>
      <c r="P13" s="6"/>
      <c r="Q13" s="33"/>
    </row>
    <row r="14" spans="1:17" ht="12.75">
      <c r="A14" s="3"/>
      <c r="B14" s="29" t="s">
        <v>21</v>
      </c>
      <c r="C14" s="63">
        <v>1149879458</v>
      </c>
      <c r="D14" s="64">
        <v>0</v>
      </c>
      <c r="E14" s="65">
        <f t="shared" si="0"/>
        <v>-1149879458</v>
      </c>
      <c r="F14" s="63">
        <v>1239394292</v>
      </c>
      <c r="G14" s="64">
        <v>0</v>
      </c>
      <c r="H14" s="65">
        <f t="shared" si="1"/>
        <v>-1239394292</v>
      </c>
      <c r="I14" s="65">
        <v>0</v>
      </c>
      <c r="J14" s="30">
        <f t="shared" si="2"/>
        <v>-100</v>
      </c>
      <c r="K14" s="31">
        <f t="shared" si="3"/>
        <v>-100</v>
      </c>
      <c r="L14" s="84"/>
      <c r="M14" s="85"/>
      <c r="N14" s="32">
        <f t="shared" si="4"/>
        <v>0</v>
      </c>
      <c r="O14" s="31">
        <f t="shared" si="5"/>
        <v>0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/>
      <c r="M15" s="85"/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3889193100</v>
      </c>
      <c r="D16" s="64">
        <v>0</v>
      </c>
      <c r="E16" s="65">
        <f t="shared" si="0"/>
        <v>-3889193100</v>
      </c>
      <c r="F16" s="63">
        <v>4251865350</v>
      </c>
      <c r="G16" s="64">
        <v>0</v>
      </c>
      <c r="H16" s="65">
        <f t="shared" si="1"/>
        <v>-4251865350</v>
      </c>
      <c r="I16" s="65">
        <v>0</v>
      </c>
      <c r="J16" s="30">
        <f t="shared" si="2"/>
        <v>-100</v>
      </c>
      <c r="K16" s="31">
        <f t="shared" si="3"/>
        <v>-100</v>
      </c>
      <c r="L16" s="84"/>
      <c r="M16" s="85"/>
      <c r="N16" s="32">
        <f t="shared" si="4"/>
        <v>0</v>
      </c>
      <c r="O16" s="31">
        <f t="shared" si="5"/>
        <v>0</v>
      </c>
      <c r="P16" s="6"/>
      <c r="Q16" s="33"/>
    </row>
    <row r="17" spans="1:17" ht="12.75">
      <c r="A17" s="3"/>
      <c r="B17" s="29" t="s">
        <v>23</v>
      </c>
      <c r="C17" s="63">
        <v>3321422836</v>
      </c>
      <c r="D17" s="64">
        <v>0</v>
      </c>
      <c r="E17" s="65">
        <f t="shared" si="0"/>
        <v>-3321422836</v>
      </c>
      <c r="F17" s="63">
        <v>3517368082</v>
      </c>
      <c r="G17" s="64">
        <v>0</v>
      </c>
      <c r="H17" s="65">
        <f t="shared" si="1"/>
        <v>-3517368082</v>
      </c>
      <c r="I17" s="65">
        <v>0</v>
      </c>
      <c r="J17" s="42">
        <f t="shared" si="2"/>
        <v>-100</v>
      </c>
      <c r="K17" s="31">
        <f t="shared" si="3"/>
        <v>-100</v>
      </c>
      <c r="L17" s="88"/>
      <c r="M17" s="85"/>
      <c r="N17" s="32">
        <f t="shared" si="4"/>
        <v>0</v>
      </c>
      <c r="O17" s="31">
        <f t="shared" si="5"/>
        <v>0</v>
      </c>
      <c r="P17" s="6"/>
      <c r="Q17" s="33"/>
    </row>
    <row r="18" spans="1:17" ht="16.5">
      <c r="A18" s="3"/>
      <c r="B18" s="34" t="s">
        <v>24</v>
      </c>
      <c r="C18" s="66">
        <f>SUM(C13:C17)</f>
        <v>12362805505</v>
      </c>
      <c r="D18" s="67">
        <v>0</v>
      </c>
      <c r="E18" s="68">
        <f t="shared" si="0"/>
        <v>-12362805505</v>
      </c>
      <c r="F18" s="66">
        <f>SUM(F13:F17)</f>
        <v>13501159777</v>
      </c>
      <c r="G18" s="67">
        <v>0</v>
      </c>
      <c r="H18" s="68">
        <f t="shared" si="1"/>
        <v>-13501159777</v>
      </c>
      <c r="I18" s="68">
        <v>0</v>
      </c>
      <c r="J18" s="43">
        <f t="shared" si="2"/>
        <v>-100</v>
      </c>
      <c r="K18" s="36">
        <f t="shared" si="3"/>
        <v>-100</v>
      </c>
      <c r="L18" s="89"/>
      <c r="M18" s="87"/>
      <c r="N18" s="37">
        <f t="shared" si="4"/>
        <v>0</v>
      </c>
      <c r="O18" s="36">
        <f t="shared" si="5"/>
        <v>0</v>
      </c>
      <c r="P18" s="6"/>
      <c r="Q18" s="38"/>
    </row>
    <row r="19" spans="1:17" ht="16.5">
      <c r="A19" s="44"/>
      <c r="B19" s="45" t="s">
        <v>25</v>
      </c>
      <c r="C19" s="72">
        <f>C11-C18</f>
        <v>-434764995</v>
      </c>
      <c r="D19" s="73">
        <v>0</v>
      </c>
      <c r="E19" s="74">
        <f t="shared" si="0"/>
        <v>434764995</v>
      </c>
      <c r="F19" s="75">
        <f>F11-F18</f>
        <v>-462868297</v>
      </c>
      <c r="G19" s="76">
        <v>0</v>
      </c>
      <c r="H19" s="77">
        <f t="shared" si="1"/>
        <v>462868297</v>
      </c>
      <c r="I19" s="77">
        <v>0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286369700</v>
      </c>
      <c r="D22" s="64">
        <v>0</v>
      </c>
      <c r="E22" s="65">
        <f t="shared" si="0"/>
        <v>-286369700</v>
      </c>
      <c r="F22" s="63">
        <v>286369700</v>
      </c>
      <c r="G22" s="64">
        <v>0</v>
      </c>
      <c r="H22" s="65">
        <f t="shared" si="1"/>
        <v>-286369700</v>
      </c>
      <c r="I22" s="65">
        <v>0</v>
      </c>
      <c r="J22" s="30">
        <f t="shared" si="2"/>
        <v>-100</v>
      </c>
      <c r="K22" s="31">
        <f t="shared" si="3"/>
        <v>-100</v>
      </c>
      <c r="L22" s="84"/>
      <c r="M22" s="85"/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0</v>
      </c>
      <c r="E23" s="65">
        <f t="shared" si="0"/>
        <v>0</v>
      </c>
      <c r="F23" s="63">
        <v>0</v>
      </c>
      <c r="G23" s="64">
        <v>0</v>
      </c>
      <c r="H23" s="65">
        <f t="shared" si="1"/>
        <v>0</v>
      </c>
      <c r="I23" s="65">
        <v>0</v>
      </c>
      <c r="J23" s="30">
        <f t="shared" si="2"/>
        <v>0</v>
      </c>
      <c r="K23" s="31">
        <f t="shared" si="3"/>
        <v>0</v>
      </c>
      <c r="L23" s="84"/>
      <c r="M23" s="85"/>
      <c r="N23" s="32">
        <f t="shared" si="4"/>
        <v>0</v>
      </c>
      <c r="O23" s="31">
        <f t="shared" si="5"/>
        <v>0</v>
      </c>
      <c r="P23" s="6"/>
      <c r="Q23" s="33"/>
    </row>
    <row r="24" spans="1:17" ht="12.75">
      <c r="A24" s="7"/>
      <c r="B24" s="29" t="s">
        <v>29</v>
      </c>
      <c r="C24" s="63">
        <v>812933390</v>
      </c>
      <c r="D24" s="64">
        <v>0</v>
      </c>
      <c r="E24" s="65">
        <f t="shared" si="0"/>
        <v>-812933390</v>
      </c>
      <c r="F24" s="63">
        <v>820933390</v>
      </c>
      <c r="G24" s="64">
        <v>0</v>
      </c>
      <c r="H24" s="65">
        <f t="shared" si="1"/>
        <v>-820933390</v>
      </c>
      <c r="I24" s="65">
        <v>0</v>
      </c>
      <c r="J24" s="30">
        <f t="shared" si="2"/>
        <v>-100</v>
      </c>
      <c r="K24" s="31">
        <f t="shared" si="3"/>
        <v>-100</v>
      </c>
      <c r="L24" s="84"/>
      <c r="M24" s="85"/>
      <c r="N24" s="32">
        <f t="shared" si="4"/>
        <v>0</v>
      </c>
      <c r="O24" s="31">
        <f t="shared" si="5"/>
        <v>0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/>
      <c r="M25" s="85"/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1099303090</v>
      </c>
      <c r="D26" s="67">
        <v>0</v>
      </c>
      <c r="E26" s="68">
        <f t="shared" si="0"/>
        <v>-1099303090</v>
      </c>
      <c r="F26" s="66">
        <f>SUM(F22:F24)</f>
        <v>1107303090</v>
      </c>
      <c r="G26" s="67">
        <v>0</v>
      </c>
      <c r="H26" s="68">
        <f t="shared" si="1"/>
        <v>-1107303090</v>
      </c>
      <c r="I26" s="68">
        <v>0</v>
      </c>
      <c r="J26" s="43">
        <f t="shared" si="2"/>
        <v>-100</v>
      </c>
      <c r="K26" s="36">
        <f t="shared" si="3"/>
        <v>-100</v>
      </c>
      <c r="L26" s="89"/>
      <c r="M26" s="87"/>
      <c r="N26" s="37">
        <f t="shared" si="4"/>
        <v>0</v>
      </c>
      <c r="O26" s="36">
        <f t="shared" si="5"/>
        <v>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283283940</v>
      </c>
      <c r="D28" s="64">
        <v>0</v>
      </c>
      <c r="E28" s="65">
        <f t="shared" si="0"/>
        <v>-283283940</v>
      </c>
      <c r="F28" s="63">
        <v>283283940</v>
      </c>
      <c r="G28" s="64">
        <v>0</v>
      </c>
      <c r="H28" s="65">
        <f t="shared" si="1"/>
        <v>-283283940</v>
      </c>
      <c r="I28" s="65">
        <v>0</v>
      </c>
      <c r="J28" s="30">
        <f t="shared" si="2"/>
        <v>-100</v>
      </c>
      <c r="K28" s="31">
        <f t="shared" si="3"/>
        <v>-100</v>
      </c>
      <c r="L28" s="84"/>
      <c r="M28" s="85"/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215613264</v>
      </c>
      <c r="D29" s="64">
        <v>0</v>
      </c>
      <c r="E29" s="65">
        <f t="shared" si="0"/>
        <v>-215613264</v>
      </c>
      <c r="F29" s="63">
        <v>198403090</v>
      </c>
      <c r="G29" s="64">
        <v>0</v>
      </c>
      <c r="H29" s="65">
        <f t="shared" si="1"/>
        <v>-198403090</v>
      </c>
      <c r="I29" s="65">
        <v>0</v>
      </c>
      <c r="J29" s="30">
        <f t="shared" si="2"/>
        <v>-100</v>
      </c>
      <c r="K29" s="31">
        <f t="shared" si="3"/>
        <v>-100</v>
      </c>
      <c r="L29" s="84"/>
      <c r="M29" s="85"/>
      <c r="N29" s="32">
        <f t="shared" si="4"/>
        <v>0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/>
      <c r="M30" s="85"/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534282590</v>
      </c>
      <c r="D31" s="64">
        <v>0</v>
      </c>
      <c r="E31" s="65">
        <f t="shared" si="0"/>
        <v>-534282590</v>
      </c>
      <c r="F31" s="63">
        <v>480903584</v>
      </c>
      <c r="G31" s="64">
        <v>0</v>
      </c>
      <c r="H31" s="65">
        <f t="shared" si="1"/>
        <v>-480903584</v>
      </c>
      <c r="I31" s="65">
        <v>0</v>
      </c>
      <c r="J31" s="30">
        <f t="shared" si="2"/>
        <v>-100</v>
      </c>
      <c r="K31" s="31">
        <f t="shared" si="3"/>
        <v>-100</v>
      </c>
      <c r="L31" s="84"/>
      <c r="M31" s="85"/>
      <c r="N31" s="32">
        <f t="shared" si="4"/>
        <v>0</v>
      </c>
      <c r="O31" s="31">
        <f t="shared" si="5"/>
        <v>0</v>
      </c>
      <c r="P31" s="6"/>
      <c r="Q31" s="33"/>
    </row>
    <row r="32" spans="1:17" ht="12.75">
      <c r="A32" s="7"/>
      <c r="B32" s="29" t="s">
        <v>36</v>
      </c>
      <c r="C32" s="63">
        <v>743344303</v>
      </c>
      <c r="D32" s="64">
        <v>0</v>
      </c>
      <c r="E32" s="65">
        <f t="shared" si="0"/>
        <v>-743344303</v>
      </c>
      <c r="F32" s="63">
        <v>716363386</v>
      </c>
      <c r="G32" s="64">
        <v>0</v>
      </c>
      <c r="H32" s="65">
        <f t="shared" si="1"/>
        <v>-716363386</v>
      </c>
      <c r="I32" s="65">
        <v>0</v>
      </c>
      <c r="J32" s="30">
        <f t="shared" si="2"/>
        <v>-100</v>
      </c>
      <c r="K32" s="31">
        <f t="shared" si="3"/>
        <v>-100</v>
      </c>
      <c r="L32" s="84"/>
      <c r="M32" s="85"/>
      <c r="N32" s="32">
        <f t="shared" si="4"/>
        <v>0</v>
      </c>
      <c r="O32" s="31">
        <f t="shared" si="5"/>
        <v>0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1776524097</v>
      </c>
      <c r="D33" s="82">
        <v>0</v>
      </c>
      <c r="E33" s="83">
        <f t="shared" si="0"/>
        <v>-1776524097</v>
      </c>
      <c r="F33" s="81">
        <f>SUM(F28:F32)</f>
        <v>1678954000</v>
      </c>
      <c r="G33" s="82">
        <v>0</v>
      </c>
      <c r="H33" s="83">
        <f t="shared" si="1"/>
        <v>-1678954000</v>
      </c>
      <c r="I33" s="83">
        <v>0</v>
      </c>
      <c r="J33" s="58">
        <f t="shared" si="2"/>
        <v>-100</v>
      </c>
      <c r="K33" s="59">
        <f t="shared" si="3"/>
        <v>-100</v>
      </c>
      <c r="L33" s="96"/>
      <c r="M33" s="97"/>
      <c r="N33" s="60">
        <f t="shared" si="4"/>
        <v>0</v>
      </c>
      <c r="O33" s="59">
        <f t="shared" si="5"/>
        <v>0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44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1364153935</v>
      </c>
      <c r="D8" s="64">
        <v>1376320166</v>
      </c>
      <c r="E8" s="65">
        <f>($D8-$C8)</f>
        <v>12166231</v>
      </c>
      <c r="F8" s="63">
        <v>1529429779</v>
      </c>
      <c r="G8" s="64">
        <v>1372375209</v>
      </c>
      <c r="H8" s="65">
        <f>($G8-$F8)</f>
        <v>-157054570</v>
      </c>
      <c r="I8" s="65">
        <v>1538022907</v>
      </c>
      <c r="J8" s="30">
        <f>IF($C8=0,0,($E8/$C8)*100)</f>
        <v>0.8918517689134547</v>
      </c>
      <c r="K8" s="31">
        <f>IF($F8=0,0,($H8/$F8)*100)</f>
        <v>-10.268831701622046</v>
      </c>
      <c r="L8" s="84">
        <v>7412427346</v>
      </c>
      <c r="M8" s="85">
        <v>7621868736</v>
      </c>
      <c r="N8" s="32">
        <f>IF($L8=0,0,($E8/$L8)*100)</f>
        <v>0.1641328870031396</v>
      </c>
      <c r="O8" s="31">
        <f>IF($M8=0,0,($H8/$M8)*100)</f>
        <v>-2.060578257641618</v>
      </c>
      <c r="P8" s="6"/>
      <c r="Q8" s="33"/>
    </row>
    <row r="9" spans="1:17" ht="12.75">
      <c r="A9" s="3"/>
      <c r="B9" s="29" t="s">
        <v>16</v>
      </c>
      <c r="C9" s="63">
        <v>4233266258</v>
      </c>
      <c r="D9" s="64">
        <v>4220887661</v>
      </c>
      <c r="E9" s="65">
        <f>($D9-$C9)</f>
        <v>-12378597</v>
      </c>
      <c r="F9" s="63">
        <v>4481273482</v>
      </c>
      <c r="G9" s="64">
        <v>4370762424</v>
      </c>
      <c r="H9" s="65">
        <f>($G9-$F9)</f>
        <v>-110511058</v>
      </c>
      <c r="I9" s="65">
        <v>4665457321</v>
      </c>
      <c r="J9" s="30">
        <f>IF($C9=0,0,($E9/$C9)*100)</f>
        <v>-0.29241243629802416</v>
      </c>
      <c r="K9" s="31">
        <f>IF($F9=0,0,($H9/$F9)*100)</f>
        <v>-2.4660636857779705</v>
      </c>
      <c r="L9" s="84">
        <v>7412427346</v>
      </c>
      <c r="M9" s="85">
        <v>7621868736</v>
      </c>
      <c r="N9" s="32">
        <f>IF($L9=0,0,($E9/$L9)*100)</f>
        <v>-0.1669978864167878</v>
      </c>
      <c r="O9" s="31">
        <f>IF($M9=0,0,($H9/$M9)*100)</f>
        <v>-1.449920771765965</v>
      </c>
      <c r="P9" s="6"/>
      <c r="Q9" s="33"/>
    </row>
    <row r="10" spans="1:17" ht="12.75">
      <c r="A10" s="3"/>
      <c r="B10" s="29" t="s">
        <v>17</v>
      </c>
      <c r="C10" s="63">
        <v>1830218574</v>
      </c>
      <c r="D10" s="64">
        <v>1815219519</v>
      </c>
      <c r="E10" s="65">
        <f aca="true" t="shared" si="0" ref="E10:E33">($D10-$C10)</f>
        <v>-14999055</v>
      </c>
      <c r="F10" s="63">
        <v>1950805737</v>
      </c>
      <c r="G10" s="64">
        <v>1878731103</v>
      </c>
      <c r="H10" s="65">
        <f aca="true" t="shared" si="1" ref="H10:H33">($G10-$F10)</f>
        <v>-72074634</v>
      </c>
      <c r="I10" s="65">
        <v>2029874676</v>
      </c>
      <c r="J10" s="30">
        <f aca="true" t="shared" si="2" ref="J10:J33">IF($C10=0,0,($E10/$C10)*100)</f>
        <v>-0.8195226085603042</v>
      </c>
      <c r="K10" s="31">
        <f aca="true" t="shared" si="3" ref="K10:K33">IF($F10=0,0,($H10/$F10)*100)</f>
        <v>-3.694608470387126</v>
      </c>
      <c r="L10" s="84">
        <v>7412427346</v>
      </c>
      <c r="M10" s="85">
        <v>7621868736</v>
      </c>
      <c r="N10" s="32">
        <f aca="true" t="shared" si="4" ref="N10:N33">IF($L10=0,0,($E10/$L10)*100)</f>
        <v>-0.20235011150691418</v>
      </c>
      <c r="O10" s="31">
        <f aca="true" t="shared" si="5" ref="O10:O33">IF($M10=0,0,($H10/$M10)*100)</f>
        <v>-0.9456294315273813</v>
      </c>
      <c r="P10" s="6"/>
      <c r="Q10" s="33"/>
    </row>
    <row r="11" spans="1:17" ht="16.5">
      <c r="A11" s="7"/>
      <c r="B11" s="34" t="s">
        <v>18</v>
      </c>
      <c r="C11" s="66">
        <f>SUM(C8:C10)</f>
        <v>7427638767</v>
      </c>
      <c r="D11" s="67">
        <v>7412427346</v>
      </c>
      <c r="E11" s="68">
        <f t="shared" si="0"/>
        <v>-15211421</v>
      </c>
      <c r="F11" s="66">
        <f>SUM(F8:F10)</f>
        <v>7961508998</v>
      </c>
      <c r="G11" s="67">
        <v>7621868736</v>
      </c>
      <c r="H11" s="68">
        <f t="shared" si="1"/>
        <v>-339640262</v>
      </c>
      <c r="I11" s="68">
        <v>8233354904</v>
      </c>
      <c r="J11" s="35">
        <f t="shared" si="2"/>
        <v>-0.2047948409605257</v>
      </c>
      <c r="K11" s="36">
        <f t="shared" si="3"/>
        <v>-4.266028740095886</v>
      </c>
      <c r="L11" s="86">
        <v>7412427346</v>
      </c>
      <c r="M11" s="87">
        <v>7621868736</v>
      </c>
      <c r="N11" s="37">
        <f t="shared" si="4"/>
        <v>-0.2052151109205624</v>
      </c>
      <c r="O11" s="36">
        <f t="shared" si="5"/>
        <v>-4.456128460934964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2180889068</v>
      </c>
      <c r="D13" s="64">
        <v>2103204855</v>
      </c>
      <c r="E13" s="65">
        <f t="shared" si="0"/>
        <v>-77684213</v>
      </c>
      <c r="F13" s="63">
        <v>2303874954</v>
      </c>
      <c r="G13" s="64">
        <v>2301339360</v>
      </c>
      <c r="H13" s="65">
        <f t="shared" si="1"/>
        <v>-2535594</v>
      </c>
      <c r="I13" s="65">
        <v>2421621176</v>
      </c>
      <c r="J13" s="30">
        <f t="shared" si="2"/>
        <v>-3.5620433033414614</v>
      </c>
      <c r="K13" s="31">
        <f t="shared" si="3"/>
        <v>-0.11005779613158641</v>
      </c>
      <c r="L13" s="84">
        <v>6875324725</v>
      </c>
      <c r="M13" s="85">
        <v>7333270211</v>
      </c>
      <c r="N13" s="32">
        <f t="shared" si="4"/>
        <v>-1.1298988208880563</v>
      </c>
      <c r="O13" s="31">
        <f t="shared" si="5"/>
        <v>-0.03457657943923267</v>
      </c>
      <c r="P13" s="6"/>
      <c r="Q13" s="33"/>
    </row>
    <row r="14" spans="1:17" ht="12.75">
      <c r="A14" s="3"/>
      <c r="B14" s="29" t="s">
        <v>21</v>
      </c>
      <c r="C14" s="63">
        <v>421264513</v>
      </c>
      <c r="D14" s="64">
        <v>1114763921</v>
      </c>
      <c r="E14" s="65">
        <f t="shared" si="0"/>
        <v>693499408</v>
      </c>
      <c r="F14" s="63">
        <v>499481363</v>
      </c>
      <c r="G14" s="64">
        <v>1059496284</v>
      </c>
      <c r="H14" s="65">
        <f t="shared" si="1"/>
        <v>560014921</v>
      </c>
      <c r="I14" s="65">
        <v>1112430575</v>
      </c>
      <c r="J14" s="30">
        <f t="shared" si="2"/>
        <v>164.62326794661672</v>
      </c>
      <c r="K14" s="31">
        <f t="shared" si="3"/>
        <v>112.119282616757</v>
      </c>
      <c r="L14" s="84">
        <v>6875324725</v>
      </c>
      <c r="M14" s="85">
        <v>7333270211</v>
      </c>
      <c r="N14" s="32">
        <f t="shared" si="4"/>
        <v>10.086787689871622</v>
      </c>
      <c r="O14" s="31">
        <f t="shared" si="5"/>
        <v>7.636632837556843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6875324725</v>
      </c>
      <c r="M15" s="85">
        <v>7333270211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2474134088</v>
      </c>
      <c r="D16" s="64">
        <v>2208862722</v>
      </c>
      <c r="E16" s="65">
        <f t="shared" si="0"/>
        <v>-265271366</v>
      </c>
      <c r="F16" s="63">
        <v>2587086011</v>
      </c>
      <c r="G16" s="64">
        <v>2401789755</v>
      </c>
      <c r="H16" s="65">
        <f t="shared" si="1"/>
        <v>-185296256</v>
      </c>
      <c r="I16" s="65">
        <v>2525916889</v>
      </c>
      <c r="J16" s="30">
        <f t="shared" si="2"/>
        <v>-10.721786150824013</v>
      </c>
      <c r="K16" s="31">
        <f t="shared" si="3"/>
        <v>-7.162353907529208</v>
      </c>
      <c r="L16" s="84">
        <v>6875324725</v>
      </c>
      <c r="M16" s="85">
        <v>7333270211</v>
      </c>
      <c r="N16" s="32">
        <f t="shared" si="4"/>
        <v>-3.858310357842771</v>
      </c>
      <c r="O16" s="31">
        <f t="shared" si="5"/>
        <v>-2.5267888768376925</v>
      </c>
      <c r="P16" s="6"/>
      <c r="Q16" s="33"/>
    </row>
    <row r="17" spans="1:17" ht="12.75">
      <c r="A17" s="3"/>
      <c r="B17" s="29" t="s">
        <v>23</v>
      </c>
      <c r="C17" s="63">
        <v>2165159860</v>
      </c>
      <c r="D17" s="64">
        <v>1448493227</v>
      </c>
      <c r="E17" s="65">
        <f t="shared" si="0"/>
        <v>-716666633</v>
      </c>
      <c r="F17" s="63">
        <v>2373460707</v>
      </c>
      <c r="G17" s="64">
        <v>1570644812</v>
      </c>
      <c r="H17" s="65">
        <f t="shared" si="1"/>
        <v>-802815895</v>
      </c>
      <c r="I17" s="65">
        <v>1612513473</v>
      </c>
      <c r="J17" s="42">
        <f t="shared" si="2"/>
        <v>-33.09994085148059</v>
      </c>
      <c r="K17" s="31">
        <f t="shared" si="3"/>
        <v>-33.82469710293797</v>
      </c>
      <c r="L17" s="88">
        <v>6875324725</v>
      </c>
      <c r="M17" s="85">
        <v>7333270211</v>
      </c>
      <c r="N17" s="32">
        <f t="shared" si="4"/>
        <v>-10.423749592423796</v>
      </c>
      <c r="O17" s="31">
        <f t="shared" si="5"/>
        <v>-10.947583709594742</v>
      </c>
      <c r="P17" s="6"/>
      <c r="Q17" s="33"/>
    </row>
    <row r="18" spans="1:17" ht="16.5">
      <c r="A18" s="3"/>
      <c r="B18" s="34" t="s">
        <v>24</v>
      </c>
      <c r="C18" s="66">
        <f>SUM(C13:C17)</f>
        <v>7241447529</v>
      </c>
      <c r="D18" s="67">
        <v>6875324725</v>
      </c>
      <c r="E18" s="68">
        <f t="shared" si="0"/>
        <v>-366122804</v>
      </c>
      <c r="F18" s="66">
        <f>SUM(F13:F17)</f>
        <v>7763903035</v>
      </c>
      <c r="G18" s="67">
        <v>7333270211</v>
      </c>
      <c r="H18" s="68">
        <f t="shared" si="1"/>
        <v>-430632824</v>
      </c>
      <c r="I18" s="68">
        <v>7672482113</v>
      </c>
      <c r="J18" s="43">
        <f t="shared" si="2"/>
        <v>-5.055933948755123</v>
      </c>
      <c r="K18" s="36">
        <f t="shared" si="3"/>
        <v>-5.5466022960190156</v>
      </c>
      <c r="L18" s="89">
        <v>6875324725</v>
      </c>
      <c r="M18" s="87">
        <v>7333270211</v>
      </c>
      <c r="N18" s="37">
        <f t="shared" si="4"/>
        <v>-5.325171081283001</v>
      </c>
      <c r="O18" s="36">
        <f t="shared" si="5"/>
        <v>-5.872316328314825</v>
      </c>
      <c r="P18" s="6"/>
      <c r="Q18" s="38"/>
    </row>
    <row r="19" spans="1:17" ht="16.5">
      <c r="A19" s="44"/>
      <c r="B19" s="45" t="s">
        <v>25</v>
      </c>
      <c r="C19" s="72">
        <f>C11-C18</f>
        <v>186191238</v>
      </c>
      <c r="D19" s="73">
        <v>537102621</v>
      </c>
      <c r="E19" s="74">
        <f t="shared" si="0"/>
        <v>350911383</v>
      </c>
      <c r="F19" s="75">
        <f>F11-F18</f>
        <v>197605963</v>
      </c>
      <c r="G19" s="76">
        <v>288598525</v>
      </c>
      <c r="H19" s="77">
        <f t="shared" si="1"/>
        <v>90992562</v>
      </c>
      <c r="I19" s="77">
        <v>560872791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85179220</v>
      </c>
      <c r="D22" s="64">
        <v>85179220</v>
      </c>
      <c r="E22" s="65">
        <f t="shared" si="0"/>
        <v>0</v>
      </c>
      <c r="F22" s="63">
        <v>56448097</v>
      </c>
      <c r="G22" s="64">
        <v>56448097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1136562239</v>
      </c>
      <c r="M22" s="85">
        <v>1180261053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235778142</v>
      </c>
      <c r="D23" s="64">
        <v>127918668</v>
      </c>
      <c r="E23" s="65">
        <f t="shared" si="0"/>
        <v>-107859474</v>
      </c>
      <c r="F23" s="63">
        <v>228067302</v>
      </c>
      <c r="G23" s="64">
        <v>189293805</v>
      </c>
      <c r="H23" s="65">
        <f t="shared" si="1"/>
        <v>-38773497</v>
      </c>
      <c r="I23" s="65">
        <v>182127484</v>
      </c>
      <c r="J23" s="30">
        <f t="shared" si="2"/>
        <v>-45.74617183979675</v>
      </c>
      <c r="K23" s="31">
        <f t="shared" si="3"/>
        <v>-17.000901339202056</v>
      </c>
      <c r="L23" s="84">
        <v>1136562239</v>
      </c>
      <c r="M23" s="85">
        <v>1180261053</v>
      </c>
      <c r="N23" s="32">
        <f t="shared" si="4"/>
        <v>-9.489975146006941</v>
      </c>
      <c r="O23" s="31">
        <f t="shared" si="5"/>
        <v>-3.2851627952515354</v>
      </c>
      <c r="P23" s="6"/>
      <c r="Q23" s="33"/>
    </row>
    <row r="24" spans="1:17" ht="12.75">
      <c r="A24" s="7"/>
      <c r="B24" s="29" t="s">
        <v>29</v>
      </c>
      <c r="C24" s="63">
        <v>934175008</v>
      </c>
      <c r="D24" s="64">
        <v>923464351</v>
      </c>
      <c r="E24" s="65">
        <f t="shared" si="0"/>
        <v>-10710657</v>
      </c>
      <c r="F24" s="63">
        <v>1016624146</v>
      </c>
      <c r="G24" s="64">
        <v>934519151</v>
      </c>
      <c r="H24" s="65">
        <f t="shared" si="1"/>
        <v>-82104995</v>
      </c>
      <c r="I24" s="65">
        <v>941428547</v>
      </c>
      <c r="J24" s="30">
        <f t="shared" si="2"/>
        <v>-1.1465364528356126</v>
      </c>
      <c r="K24" s="31">
        <f t="shared" si="3"/>
        <v>-8.076238924980245</v>
      </c>
      <c r="L24" s="84">
        <v>1136562239</v>
      </c>
      <c r="M24" s="85">
        <v>1180261053</v>
      </c>
      <c r="N24" s="32">
        <f t="shared" si="4"/>
        <v>-0.9423731171487565</v>
      </c>
      <c r="O24" s="31">
        <f t="shared" si="5"/>
        <v>-6.956511425273643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1136562239</v>
      </c>
      <c r="M25" s="85">
        <v>1180261053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1255132370</v>
      </c>
      <c r="D26" s="67">
        <v>1136562239</v>
      </c>
      <c r="E26" s="68">
        <f t="shared" si="0"/>
        <v>-118570131</v>
      </c>
      <c r="F26" s="66">
        <f>SUM(F22:F24)</f>
        <v>1301139545</v>
      </c>
      <c r="G26" s="67">
        <v>1180261053</v>
      </c>
      <c r="H26" s="68">
        <f t="shared" si="1"/>
        <v>-120878492</v>
      </c>
      <c r="I26" s="68">
        <v>1123556031</v>
      </c>
      <c r="J26" s="43">
        <f t="shared" si="2"/>
        <v>-9.446822808019844</v>
      </c>
      <c r="K26" s="36">
        <f t="shared" si="3"/>
        <v>-9.290201997511344</v>
      </c>
      <c r="L26" s="89">
        <v>1136562239</v>
      </c>
      <c r="M26" s="87">
        <v>1180261053</v>
      </c>
      <c r="N26" s="37">
        <f t="shared" si="4"/>
        <v>-10.432348263155697</v>
      </c>
      <c r="O26" s="36">
        <f t="shared" si="5"/>
        <v>-10.241674220525178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274238000</v>
      </c>
      <c r="D28" s="64">
        <v>263737552</v>
      </c>
      <c r="E28" s="65">
        <f t="shared" si="0"/>
        <v>-10500448</v>
      </c>
      <c r="F28" s="63">
        <v>267973000</v>
      </c>
      <c r="G28" s="64">
        <v>307164442</v>
      </c>
      <c r="H28" s="65">
        <f t="shared" si="1"/>
        <v>39191442</v>
      </c>
      <c r="I28" s="65">
        <v>300705516</v>
      </c>
      <c r="J28" s="30">
        <f t="shared" si="2"/>
        <v>-3.8289544118612304</v>
      </c>
      <c r="K28" s="31">
        <f t="shared" si="3"/>
        <v>14.625145816929317</v>
      </c>
      <c r="L28" s="84">
        <v>1136562239</v>
      </c>
      <c r="M28" s="85">
        <v>1180261053</v>
      </c>
      <c r="N28" s="32">
        <f t="shared" si="4"/>
        <v>-0.9238779575537174</v>
      </c>
      <c r="O28" s="31">
        <f t="shared" si="5"/>
        <v>3.320574028972894</v>
      </c>
      <c r="P28" s="6"/>
      <c r="Q28" s="33"/>
    </row>
    <row r="29" spans="1:17" ht="12.75">
      <c r="A29" s="7"/>
      <c r="B29" s="29" t="s">
        <v>33</v>
      </c>
      <c r="C29" s="63">
        <v>132927075</v>
      </c>
      <c r="D29" s="64">
        <v>132650005</v>
      </c>
      <c r="E29" s="65">
        <f t="shared" si="0"/>
        <v>-277070</v>
      </c>
      <c r="F29" s="63">
        <v>143675772</v>
      </c>
      <c r="G29" s="64">
        <v>182296215</v>
      </c>
      <c r="H29" s="65">
        <f t="shared" si="1"/>
        <v>38620443</v>
      </c>
      <c r="I29" s="65">
        <v>188414346</v>
      </c>
      <c r="J29" s="30">
        <f t="shared" si="2"/>
        <v>-0.20843759632866365</v>
      </c>
      <c r="K29" s="31">
        <f t="shared" si="3"/>
        <v>26.880275263111166</v>
      </c>
      <c r="L29" s="84">
        <v>1136562239</v>
      </c>
      <c r="M29" s="85">
        <v>1180261053</v>
      </c>
      <c r="N29" s="32">
        <f t="shared" si="4"/>
        <v>-0.024377899466709273</v>
      </c>
      <c r="O29" s="31">
        <f t="shared" si="5"/>
        <v>3.2721949861714195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1136562239</v>
      </c>
      <c r="M30" s="85">
        <v>1180261053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252680000</v>
      </c>
      <c r="D31" s="64">
        <v>197850887</v>
      </c>
      <c r="E31" s="65">
        <f t="shared" si="0"/>
        <v>-54829113</v>
      </c>
      <c r="F31" s="63">
        <v>280436970</v>
      </c>
      <c r="G31" s="64">
        <v>153654647</v>
      </c>
      <c r="H31" s="65">
        <f t="shared" si="1"/>
        <v>-126782323</v>
      </c>
      <c r="I31" s="65">
        <v>176636653</v>
      </c>
      <c r="J31" s="30">
        <f t="shared" si="2"/>
        <v>-21.69903158144689</v>
      </c>
      <c r="K31" s="31">
        <f t="shared" si="3"/>
        <v>-45.2088478205994</v>
      </c>
      <c r="L31" s="84">
        <v>1136562239</v>
      </c>
      <c r="M31" s="85">
        <v>1180261053</v>
      </c>
      <c r="N31" s="32">
        <f t="shared" si="4"/>
        <v>-4.8241188312081515</v>
      </c>
      <c r="O31" s="31">
        <f t="shared" si="5"/>
        <v>-10.741888218521094</v>
      </c>
      <c r="P31" s="6"/>
      <c r="Q31" s="33"/>
    </row>
    <row r="32" spans="1:17" ht="12.75">
      <c r="A32" s="7"/>
      <c r="B32" s="29" t="s">
        <v>36</v>
      </c>
      <c r="C32" s="63">
        <v>595287295</v>
      </c>
      <c r="D32" s="64">
        <v>542323795</v>
      </c>
      <c r="E32" s="65">
        <f t="shared" si="0"/>
        <v>-52963500</v>
      </c>
      <c r="F32" s="63">
        <v>609053803</v>
      </c>
      <c r="G32" s="64">
        <v>537145749</v>
      </c>
      <c r="H32" s="65">
        <f t="shared" si="1"/>
        <v>-71908054</v>
      </c>
      <c r="I32" s="65">
        <v>457799516</v>
      </c>
      <c r="J32" s="30">
        <f t="shared" si="2"/>
        <v>-8.897132602166488</v>
      </c>
      <c r="K32" s="31">
        <f t="shared" si="3"/>
        <v>-11.80651916888203</v>
      </c>
      <c r="L32" s="84">
        <v>1136562239</v>
      </c>
      <c r="M32" s="85">
        <v>1180261053</v>
      </c>
      <c r="N32" s="32">
        <f t="shared" si="4"/>
        <v>-4.659973574927118</v>
      </c>
      <c r="O32" s="31">
        <f t="shared" si="5"/>
        <v>-6.092555017148396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1255132370</v>
      </c>
      <c r="D33" s="82">
        <v>1136562239</v>
      </c>
      <c r="E33" s="83">
        <f t="shared" si="0"/>
        <v>-118570131</v>
      </c>
      <c r="F33" s="81">
        <f>SUM(F28:F32)</f>
        <v>1301139545</v>
      </c>
      <c r="G33" s="82">
        <v>1180261053</v>
      </c>
      <c r="H33" s="83">
        <f t="shared" si="1"/>
        <v>-120878492</v>
      </c>
      <c r="I33" s="83">
        <v>1123556031</v>
      </c>
      <c r="J33" s="58">
        <f t="shared" si="2"/>
        <v>-9.446822808019844</v>
      </c>
      <c r="K33" s="59">
        <f t="shared" si="3"/>
        <v>-9.290201997511344</v>
      </c>
      <c r="L33" s="96">
        <v>1136562239</v>
      </c>
      <c r="M33" s="97">
        <v>1180261053</v>
      </c>
      <c r="N33" s="60">
        <f t="shared" si="4"/>
        <v>-10.432348263155697</v>
      </c>
      <c r="O33" s="59">
        <f t="shared" si="5"/>
        <v>-10.241674220525178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45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6662418864</v>
      </c>
      <c r="D8" s="64">
        <v>6140478219</v>
      </c>
      <c r="E8" s="65">
        <f>($D8-$C8)</f>
        <v>-521940645</v>
      </c>
      <c r="F8" s="63">
        <v>7328660751</v>
      </c>
      <c r="G8" s="64">
        <v>6422940215</v>
      </c>
      <c r="H8" s="65">
        <f>($G8-$F8)</f>
        <v>-905720536</v>
      </c>
      <c r="I8" s="65">
        <v>6718395467</v>
      </c>
      <c r="J8" s="30">
        <f>IF($C8=0,0,($E8/$C8)*100)</f>
        <v>-7.834101332479657</v>
      </c>
      <c r="K8" s="31">
        <f>IF($F8=0,0,($H8/$F8)*100)</f>
        <v>-12.358609120723917</v>
      </c>
      <c r="L8" s="84">
        <v>41629459134</v>
      </c>
      <c r="M8" s="85">
        <v>45063491917</v>
      </c>
      <c r="N8" s="32">
        <f>IF($L8=0,0,($E8/$L8)*100)</f>
        <v>-1.2537771468995995</v>
      </c>
      <c r="O8" s="31">
        <f>IF($M8=0,0,($H8/$M8)*100)</f>
        <v>-2.0098765041737057</v>
      </c>
      <c r="P8" s="6"/>
      <c r="Q8" s="33"/>
    </row>
    <row r="9" spans="1:17" ht="12.75">
      <c r="A9" s="3"/>
      <c r="B9" s="29" t="s">
        <v>16</v>
      </c>
      <c r="C9" s="63">
        <v>26855484465</v>
      </c>
      <c r="D9" s="64">
        <v>25954543149</v>
      </c>
      <c r="E9" s="65">
        <f>($D9-$C9)</f>
        <v>-900941316</v>
      </c>
      <c r="F9" s="63">
        <v>30398022590</v>
      </c>
      <c r="G9" s="64">
        <v>28285905477</v>
      </c>
      <c r="H9" s="65">
        <f>($G9-$F9)</f>
        <v>-2112117113</v>
      </c>
      <c r="I9" s="65">
        <v>30861400584</v>
      </c>
      <c r="J9" s="30">
        <f>IF($C9=0,0,($E9/$C9)*100)</f>
        <v>-3.3547758826476266</v>
      </c>
      <c r="K9" s="31">
        <f>IF($F9=0,0,($H9/$F9)*100)</f>
        <v>-6.9482056168180515</v>
      </c>
      <c r="L9" s="84">
        <v>41629459134</v>
      </c>
      <c r="M9" s="85">
        <v>45063491917</v>
      </c>
      <c r="N9" s="32">
        <f>IF($L9=0,0,($E9/$L9)*100)</f>
        <v>-2.1641917400367445</v>
      </c>
      <c r="O9" s="31">
        <f>IF($M9=0,0,($H9/$M9)*100)</f>
        <v>-4.686980575962009</v>
      </c>
      <c r="P9" s="6"/>
      <c r="Q9" s="33"/>
    </row>
    <row r="10" spans="1:17" ht="12.75">
      <c r="A10" s="3"/>
      <c r="B10" s="29" t="s">
        <v>17</v>
      </c>
      <c r="C10" s="63">
        <v>9652130204</v>
      </c>
      <c r="D10" s="64">
        <v>9534437766</v>
      </c>
      <c r="E10" s="65">
        <f aca="true" t="shared" si="0" ref="E10:E33">($D10-$C10)</f>
        <v>-117692438</v>
      </c>
      <c r="F10" s="63">
        <v>10545969963</v>
      </c>
      <c r="G10" s="64">
        <v>10354646225</v>
      </c>
      <c r="H10" s="65">
        <f aca="true" t="shared" si="1" ref="H10:H33">($G10-$F10)</f>
        <v>-191323738</v>
      </c>
      <c r="I10" s="65">
        <v>11253079299</v>
      </c>
      <c r="J10" s="30">
        <f aca="true" t="shared" si="2" ref="J10:J33">IF($C10=0,0,($E10/$C10)*100)</f>
        <v>-1.2193415910534064</v>
      </c>
      <c r="K10" s="31">
        <f aca="true" t="shared" si="3" ref="K10:K33">IF($F10=0,0,($H10/$F10)*100)</f>
        <v>-1.8141881559614679</v>
      </c>
      <c r="L10" s="84">
        <v>41629459134</v>
      </c>
      <c r="M10" s="85">
        <v>45063491917</v>
      </c>
      <c r="N10" s="32">
        <f aca="true" t="shared" si="4" ref="N10:N33">IF($L10=0,0,($E10/$L10)*100)</f>
        <v>-0.28271430964587557</v>
      </c>
      <c r="O10" s="31">
        <f aca="true" t="shared" si="5" ref="O10:O33">IF($M10=0,0,($H10/$M10)*100)</f>
        <v>-0.42456483033402914</v>
      </c>
      <c r="P10" s="6"/>
      <c r="Q10" s="33"/>
    </row>
    <row r="11" spans="1:17" ht="16.5">
      <c r="A11" s="7"/>
      <c r="B11" s="34" t="s">
        <v>18</v>
      </c>
      <c r="C11" s="66">
        <f>SUM(C8:C10)</f>
        <v>43170033533</v>
      </c>
      <c r="D11" s="67">
        <v>41629459134</v>
      </c>
      <c r="E11" s="68">
        <f t="shared" si="0"/>
        <v>-1540574399</v>
      </c>
      <c r="F11" s="66">
        <f>SUM(F8:F10)</f>
        <v>48272653304</v>
      </c>
      <c r="G11" s="67">
        <v>45063491917</v>
      </c>
      <c r="H11" s="68">
        <f t="shared" si="1"/>
        <v>-3209161387</v>
      </c>
      <c r="I11" s="68">
        <v>48832875350</v>
      </c>
      <c r="J11" s="35">
        <f t="shared" si="2"/>
        <v>-3.5686198803212776</v>
      </c>
      <c r="K11" s="36">
        <f t="shared" si="3"/>
        <v>-6.647990461162574</v>
      </c>
      <c r="L11" s="86">
        <v>41629459134</v>
      </c>
      <c r="M11" s="87">
        <v>45063491917</v>
      </c>
      <c r="N11" s="37">
        <f t="shared" si="4"/>
        <v>-3.7006831965822196</v>
      </c>
      <c r="O11" s="36">
        <f t="shared" si="5"/>
        <v>-7.121421910469744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10406578464</v>
      </c>
      <c r="D13" s="64">
        <v>9754167674</v>
      </c>
      <c r="E13" s="65">
        <f t="shared" si="0"/>
        <v>-652410790</v>
      </c>
      <c r="F13" s="63">
        <v>11280408357</v>
      </c>
      <c r="G13" s="64">
        <v>10589143831</v>
      </c>
      <c r="H13" s="65">
        <f t="shared" si="1"/>
        <v>-691264526</v>
      </c>
      <c r="I13" s="65">
        <v>11484774776</v>
      </c>
      <c r="J13" s="30">
        <f t="shared" si="2"/>
        <v>-6.269215114813361</v>
      </c>
      <c r="K13" s="31">
        <f t="shared" si="3"/>
        <v>-6.128009768113043</v>
      </c>
      <c r="L13" s="84">
        <v>41755973999</v>
      </c>
      <c r="M13" s="85">
        <v>45178777030</v>
      </c>
      <c r="N13" s="32">
        <f t="shared" si="4"/>
        <v>-1.5624370060572035</v>
      </c>
      <c r="O13" s="31">
        <f t="shared" si="5"/>
        <v>-1.5300647149899178</v>
      </c>
      <c r="P13" s="6"/>
      <c r="Q13" s="33"/>
    </row>
    <row r="14" spans="1:17" ht="12.75">
      <c r="A14" s="3"/>
      <c r="B14" s="29" t="s">
        <v>21</v>
      </c>
      <c r="C14" s="63">
        <v>1736825929</v>
      </c>
      <c r="D14" s="64">
        <v>3073502136</v>
      </c>
      <c r="E14" s="65">
        <f t="shared" si="0"/>
        <v>1336676207</v>
      </c>
      <c r="F14" s="63">
        <v>1909803239</v>
      </c>
      <c r="G14" s="64">
        <v>3386998276</v>
      </c>
      <c r="H14" s="65">
        <f t="shared" si="1"/>
        <v>1477195037</v>
      </c>
      <c r="I14" s="65">
        <v>3525024372</v>
      </c>
      <c r="J14" s="30">
        <f t="shared" si="2"/>
        <v>76.96086203466622</v>
      </c>
      <c r="K14" s="31">
        <f t="shared" si="3"/>
        <v>77.34802239488714</v>
      </c>
      <c r="L14" s="84">
        <v>41755973999</v>
      </c>
      <c r="M14" s="85">
        <v>45178777030</v>
      </c>
      <c r="N14" s="32">
        <f t="shared" si="4"/>
        <v>3.201161603922858</v>
      </c>
      <c r="O14" s="31">
        <f t="shared" si="5"/>
        <v>3.2696658345114127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41755973999</v>
      </c>
      <c r="M15" s="85">
        <v>45178777030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18059243279</v>
      </c>
      <c r="D16" s="64">
        <v>16850921749</v>
      </c>
      <c r="E16" s="65">
        <f t="shared" si="0"/>
        <v>-1208321530</v>
      </c>
      <c r="F16" s="63">
        <v>20768129771</v>
      </c>
      <c r="G16" s="64">
        <v>18362200272</v>
      </c>
      <c r="H16" s="65">
        <f t="shared" si="1"/>
        <v>-2405929499</v>
      </c>
      <c r="I16" s="65">
        <v>20030041753</v>
      </c>
      <c r="J16" s="30">
        <f t="shared" si="2"/>
        <v>-6.6908757544956705</v>
      </c>
      <c r="K16" s="31">
        <f t="shared" si="3"/>
        <v>-11.584719113030431</v>
      </c>
      <c r="L16" s="84">
        <v>41755973999</v>
      </c>
      <c r="M16" s="85">
        <v>45178777030</v>
      </c>
      <c r="N16" s="32">
        <f t="shared" si="4"/>
        <v>-2.893769236538316</v>
      </c>
      <c r="O16" s="31">
        <f t="shared" si="5"/>
        <v>-5.325353312247461</v>
      </c>
      <c r="P16" s="6"/>
      <c r="Q16" s="33"/>
    </row>
    <row r="17" spans="1:17" ht="12.75">
      <c r="A17" s="3"/>
      <c r="B17" s="29" t="s">
        <v>23</v>
      </c>
      <c r="C17" s="63">
        <v>12957665958</v>
      </c>
      <c r="D17" s="64">
        <v>12077382440</v>
      </c>
      <c r="E17" s="65">
        <f t="shared" si="0"/>
        <v>-880283518</v>
      </c>
      <c r="F17" s="63">
        <v>14301006917</v>
      </c>
      <c r="G17" s="64">
        <v>12840434651</v>
      </c>
      <c r="H17" s="65">
        <f t="shared" si="1"/>
        <v>-1460572266</v>
      </c>
      <c r="I17" s="65">
        <v>13907356433</v>
      </c>
      <c r="J17" s="42">
        <f t="shared" si="2"/>
        <v>-6.793534582951008</v>
      </c>
      <c r="K17" s="31">
        <f t="shared" si="3"/>
        <v>-10.213072928898297</v>
      </c>
      <c r="L17" s="88">
        <v>41755973999</v>
      </c>
      <c r="M17" s="85">
        <v>45178777030</v>
      </c>
      <c r="N17" s="32">
        <f t="shared" si="4"/>
        <v>-2.1081618597163643</v>
      </c>
      <c r="O17" s="31">
        <f t="shared" si="5"/>
        <v>-3.232872516735321</v>
      </c>
      <c r="P17" s="6"/>
      <c r="Q17" s="33"/>
    </row>
    <row r="18" spans="1:17" ht="16.5">
      <c r="A18" s="3"/>
      <c r="B18" s="34" t="s">
        <v>24</v>
      </c>
      <c r="C18" s="66">
        <f>SUM(C13:C17)</f>
        <v>43160313630</v>
      </c>
      <c r="D18" s="67">
        <v>41755973999</v>
      </c>
      <c r="E18" s="68">
        <f t="shared" si="0"/>
        <v>-1404339631</v>
      </c>
      <c r="F18" s="66">
        <f>SUM(F13:F17)</f>
        <v>48259348284</v>
      </c>
      <c r="G18" s="67">
        <v>45178777030</v>
      </c>
      <c r="H18" s="68">
        <f t="shared" si="1"/>
        <v>-3080571254</v>
      </c>
      <c r="I18" s="68">
        <v>48947197334</v>
      </c>
      <c r="J18" s="43">
        <f t="shared" si="2"/>
        <v>-3.2537753155340083</v>
      </c>
      <c r="K18" s="36">
        <f t="shared" si="3"/>
        <v>-6.383366878208213</v>
      </c>
      <c r="L18" s="89">
        <v>41755973999</v>
      </c>
      <c r="M18" s="87">
        <v>45178777030</v>
      </c>
      <c r="N18" s="37">
        <f t="shared" si="4"/>
        <v>-3.3632064983890255</v>
      </c>
      <c r="O18" s="36">
        <f t="shared" si="5"/>
        <v>-6.818624709461287</v>
      </c>
      <c r="P18" s="6"/>
      <c r="Q18" s="38"/>
    </row>
    <row r="19" spans="1:17" ht="16.5">
      <c r="A19" s="44"/>
      <c r="B19" s="45" t="s">
        <v>25</v>
      </c>
      <c r="C19" s="72">
        <f>C11-C18</f>
        <v>9719903</v>
      </c>
      <c r="D19" s="73">
        <v>-126514865</v>
      </c>
      <c r="E19" s="74">
        <f t="shared" si="0"/>
        <v>-136234768</v>
      </c>
      <c r="F19" s="75">
        <f>F11-F18</f>
        <v>13305020</v>
      </c>
      <c r="G19" s="76">
        <v>-115285113</v>
      </c>
      <c r="H19" s="77">
        <f t="shared" si="1"/>
        <v>-128590133</v>
      </c>
      <c r="I19" s="77">
        <v>-114321984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3981237340</v>
      </c>
      <c r="D22" s="64">
        <v>1976039247</v>
      </c>
      <c r="E22" s="65">
        <f t="shared" si="0"/>
        <v>-2005198093</v>
      </c>
      <c r="F22" s="63">
        <v>4141255858</v>
      </c>
      <c r="G22" s="64">
        <v>1724523796</v>
      </c>
      <c r="H22" s="65">
        <f t="shared" si="1"/>
        <v>-2416732062</v>
      </c>
      <c r="I22" s="65">
        <v>1721645436</v>
      </c>
      <c r="J22" s="30">
        <f t="shared" si="2"/>
        <v>-50.36620331205876</v>
      </c>
      <c r="K22" s="31">
        <f t="shared" si="3"/>
        <v>-58.35746799684938</v>
      </c>
      <c r="L22" s="84">
        <v>4929977645</v>
      </c>
      <c r="M22" s="85">
        <v>4542239342</v>
      </c>
      <c r="N22" s="32">
        <f t="shared" si="4"/>
        <v>-40.6735737439637</v>
      </c>
      <c r="O22" s="31">
        <f t="shared" si="5"/>
        <v>-53.205740165508</v>
      </c>
      <c r="P22" s="6"/>
      <c r="Q22" s="33"/>
    </row>
    <row r="23" spans="1:17" ht="12.75">
      <c r="A23" s="7"/>
      <c r="B23" s="29" t="s">
        <v>28</v>
      </c>
      <c r="C23" s="63">
        <v>1196162998</v>
      </c>
      <c r="D23" s="64">
        <v>713273159</v>
      </c>
      <c r="E23" s="65">
        <f t="shared" si="0"/>
        <v>-482889839</v>
      </c>
      <c r="F23" s="63">
        <v>1081362348</v>
      </c>
      <c r="G23" s="64">
        <v>799552427</v>
      </c>
      <c r="H23" s="65">
        <f t="shared" si="1"/>
        <v>-281809921</v>
      </c>
      <c r="I23" s="65">
        <v>852784233</v>
      </c>
      <c r="J23" s="30">
        <f t="shared" si="2"/>
        <v>-40.36990274798652</v>
      </c>
      <c r="K23" s="31">
        <f t="shared" si="3"/>
        <v>-26.060637446940216</v>
      </c>
      <c r="L23" s="84">
        <v>4929977645</v>
      </c>
      <c r="M23" s="85">
        <v>4542239342</v>
      </c>
      <c r="N23" s="32">
        <f t="shared" si="4"/>
        <v>-9.794970155488404</v>
      </c>
      <c r="O23" s="31">
        <f t="shared" si="5"/>
        <v>-6.204206775152361</v>
      </c>
      <c r="P23" s="6"/>
      <c r="Q23" s="33"/>
    </row>
    <row r="24" spans="1:17" ht="12.75">
      <c r="A24" s="7"/>
      <c r="B24" s="29" t="s">
        <v>29</v>
      </c>
      <c r="C24" s="63">
        <v>2147473689</v>
      </c>
      <c r="D24" s="64">
        <v>2240665239</v>
      </c>
      <c r="E24" s="65">
        <f t="shared" si="0"/>
        <v>93191550</v>
      </c>
      <c r="F24" s="63">
        <v>2178237198</v>
      </c>
      <c r="G24" s="64">
        <v>2018163119</v>
      </c>
      <c r="H24" s="65">
        <f t="shared" si="1"/>
        <v>-160074079</v>
      </c>
      <c r="I24" s="65">
        <v>1946213664</v>
      </c>
      <c r="J24" s="30">
        <f t="shared" si="2"/>
        <v>4.339589838858323</v>
      </c>
      <c r="K24" s="31">
        <f t="shared" si="3"/>
        <v>-7.348790074238738</v>
      </c>
      <c r="L24" s="84">
        <v>4929977645</v>
      </c>
      <c r="M24" s="85">
        <v>4542239342</v>
      </c>
      <c r="N24" s="32">
        <f t="shared" si="4"/>
        <v>1.8903037033953933</v>
      </c>
      <c r="O24" s="31">
        <f t="shared" si="5"/>
        <v>-3.524122507589341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4929977645</v>
      </c>
      <c r="M25" s="85">
        <v>4542239342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7324874027</v>
      </c>
      <c r="D26" s="67">
        <v>4929977645</v>
      </c>
      <c r="E26" s="68">
        <f t="shared" si="0"/>
        <v>-2394896382</v>
      </c>
      <c r="F26" s="66">
        <f>SUM(F22:F24)</f>
        <v>7400855404</v>
      </c>
      <c r="G26" s="67">
        <v>4542239342</v>
      </c>
      <c r="H26" s="68">
        <f t="shared" si="1"/>
        <v>-2858616062</v>
      </c>
      <c r="I26" s="68">
        <v>4520643333</v>
      </c>
      <c r="J26" s="43">
        <f t="shared" si="2"/>
        <v>-32.69539343847067</v>
      </c>
      <c r="K26" s="36">
        <f t="shared" si="3"/>
        <v>-38.62548186598783</v>
      </c>
      <c r="L26" s="89">
        <v>4929977645</v>
      </c>
      <c r="M26" s="87">
        <v>4542239342</v>
      </c>
      <c r="N26" s="37">
        <f t="shared" si="4"/>
        <v>-48.57824019605671</v>
      </c>
      <c r="O26" s="36">
        <f t="shared" si="5"/>
        <v>-62.934069448249694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820000000</v>
      </c>
      <c r="D28" s="64">
        <v>632886764</v>
      </c>
      <c r="E28" s="65">
        <f t="shared" si="0"/>
        <v>-187113236</v>
      </c>
      <c r="F28" s="63">
        <v>981000000</v>
      </c>
      <c r="G28" s="64">
        <v>679750000</v>
      </c>
      <c r="H28" s="65">
        <f t="shared" si="1"/>
        <v>-301250000</v>
      </c>
      <c r="I28" s="65">
        <v>528217593</v>
      </c>
      <c r="J28" s="30">
        <f t="shared" si="2"/>
        <v>-22.81868731707317</v>
      </c>
      <c r="K28" s="31">
        <f t="shared" si="3"/>
        <v>-30.70846075433231</v>
      </c>
      <c r="L28" s="84">
        <v>4929977645</v>
      </c>
      <c r="M28" s="85">
        <v>4542239342</v>
      </c>
      <c r="N28" s="32">
        <f t="shared" si="4"/>
        <v>-3.795417534798984</v>
      </c>
      <c r="O28" s="31">
        <f t="shared" si="5"/>
        <v>-6.632191245724981</v>
      </c>
      <c r="P28" s="6"/>
      <c r="Q28" s="33"/>
    </row>
    <row r="29" spans="1:17" ht="12.75">
      <c r="A29" s="7"/>
      <c r="B29" s="29" t="s">
        <v>33</v>
      </c>
      <c r="C29" s="63">
        <v>726000000</v>
      </c>
      <c r="D29" s="64">
        <v>488590800</v>
      </c>
      <c r="E29" s="65">
        <f t="shared" si="0"/>
        <v>-237409200</v>
      </c>
      <c r="F29" s="63">
        <v>821500000</v>
      </c>
      <c r="G29" s="64">
        <v>376285600</v>
      </c>
      <c r="H29" s="65">
        <f t="shared" si="1"/>
        <v>-445214400</v>
      </c>
      <c r="I29" s="65">
        <v>420237600</v>
      </c>
      <c r="J29" s="30">
        <f t="shared" si="2"/>
        <v>-32.70099173553719</v>
      </c>
      <c r="K29" s="31">
        <f t="shared" si="3"/>
        <v>-54.19530127814972</v>
      </c>
      <c r="L29" s="84">
        <v>4929977645</v>
      </c>
      <c r="M29" s="85">
        <v>4542239342</v>
      </c>
      <c r="N29" s="32">
        <f t="shared" si="4"/>
        <v>-4.815624270442306</v>
      </c>
      <c r="O29" s="31">
        <f t="shared" si="5"/>
        <v>-9.801649945728466</v>
      </c>
      <c r="P29" s="6"/>
      <c r="Q29" s="33"/>
    </row>
    <row r="30" spans="1:17" ht="12.75">
      <c r="A30" s="7"/>
      <c r="B30" s="29" t="s">
        <v>34</v>
      </c>
      <c r="C30" s="63">
        <v>46000000</v>
      </c>
      <c r="D30" s="64">
        <v>0</v>
      </c>
      <c r="E30" s="65">
        <f t="shared" si="0"/>
        <v>-46000000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-100</v>
      </c>
      <c r="K30" s="31">
        <f t="shared" si="3"/>
        <v>0</v>
      </c>
      <c r="L30" s="84">
        <v>4929977645</v>
      </c>
      <c r="M30" s="85">
        <v>4542239342</v>
      </c>
      <c r="N30" s="32">
        <f t="shared" si="4"/>
        <v>-0.9330671113012725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1151266000</v>
      </c>
      <c r="D31" s="64">
        <v>715248075</v>
      </c>
      <c r="E31" s="65">
        <f t="shared" si="0"/>
        <v>-436017925</v>
      </c>
      <c r="F31" s="63">
        <v>1036000000</v>
      </c>
      <c r="G31" s="64">
        <v>605362304</v>
      </c>
      <c r="H31" s="65">
        <f t="shared" si="1"/>
        <v>-430637696</v>
      </c>
      <c r="I31" s="65">
        <v>630096000</v>
      </c>
      <c r="J31" s="30">
        <f t="shared" si="2"/>
        <v>-37.87290904100355</v>
      </c>
      <c r="K31" s="31">
        <f t="shared" si="3"/>
        <v>-41.567345173745174</v>
      </c>
      <c r="L31" s="84">
        <v>4929977645</v>
      </c>
      <c r="M31" s="85">
        <v>4542239342</v>
      </c>
      <c r="N31" s="32">
        <f t="shared" si="4"/>
        <v>-8.844217081637497</v>
      </c>
      <c r="O31" s="31">
        <f t="shared" si="5"/>
        <v>-9.480735460548965</v>
      </c>
      <c r="P31" s="6"/>
      <c r="Q31" s="33"/>
    </row>
    <row r="32" spans="1:17" ht="12.75">
      <c r="A32" s="7"/>
      <c r="B32" s="29" t="s">
        <v>36</v>
      </c>
      <c r="C32" s="63">
        <v>4581608027</v>
      </c>
      <c r="D32" s="64">
        <v>3093252006</v>
      </c>
      <c r="E32" s="65">
        <f t="shared" si="0"/>
        <v>-1488356021</v>
      </c>
      <c r="F32" s="63">
        <v>4562355404</v>
      </c>
      <c r="G32" s="64">
        <v>2880841438</v>
      </c>
      <c r="H32" s="65">
        <f t="shared" si="1"/>
        <v>-1681513966</v>
      </c>
      <c r="I32" s="65">
        <v>2942092140</v>
      </c>
      <c r="J32" s="30">
        <f t="shared" si="2"/>
        <v>-32.48545078996126</v>
      </c>
      <c r="K32" s="31">
        <f t="shared" si="3"/>
        <v>-36.85626868362226</v>
      </c>
      <c r="L32" s="84">
        <v>4929977645</v>
      </c>
      <c r="M32" s="85">
        <v>4542239342</v>
      </c>
      <c r="N32" s="32">
        <f t="shared" si="4"/>
        <v>-30.18991419787665</v>
      </c>
      <c r="O32" s="31">
        <f t="shared" si="5"/>
        <v>-37.019492796247285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7324874027</v>
      </c>
      <c r="D33" s="82">
        <v>4929977645</v>
      </c>
      <c r="E33" s="83">
        <f t="shared" si="0"/>
        <v>-2394896382</v>
      </c>
      <c r="F33" s="81">
        <f>SUM(F28:F32)</f>
        <v>7400855404</v>
      </c>
      <c r="G33" s="82">
        <v>4542239342</v>
      </c>
      <c r="H33" s="83">
        <f t="shared" si="1"/>
        <v>-2858616062</v>
      </c>
      <c r="I33" s="83">
        <v>4520643333</v>
      </c>
      <c r="J33" s="58">
        <f t="shared" si="2"/>
        <v>-32.69539343847067</v>
      </c>
      <c r="K33" s="59">
        <f t="shared" si="3"/>
        <v>-38.62548186598783</v>
      </c>
      <c r="L33" s="96">
        <v>4929977645</v>
      </c>
      <c r="M33" s="97">
        <v>4542239342</v>
      </c>
      <c r="N33" s="60">
        <f t="shared" si="4"/>
        <v>-48.57824019605671</v>
      </c>
      <c r="O33" s="59">
        <f t="shared" si="5"/>
        <v>-62.934069448249694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46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12956348000</v>
      </c>
      <c r="D8" s="64">
        <v>13215032000</v>
      </c>
      <c r="E8" s="65">
        <f>($D8-$C8)</f>
        <v>258684000</v>
      </c>
      <c r="F8" s="63">
        <v>13630078000</v>
      </c>
      <c r="G8" s="64">
        <v>13796493000</v>
      </c>
      <c r="H8" s="65">
        <f>($G8-$F8)</f>
        <v>166415000</v>
      </c>
      <c r="I8" s="65">
        <v>14417335744</v>
      </c>
      <c r="J8" s="30">
        <f>IF($C8=0,0,($E8/$C8)*100)</f>
        <v>1.996581135363144</v>
      </c>
      <c r="K8" s="31">
        <f>IF($F8=0,0,($H8/$F8)*100)</f>
        <v>1.220939454638484</v>
      </c>
      <c r="L8" s="84">
        <v>69142819075</v>
      </c>
      <c r="M8" s="85">
        <v>73115892974</v>
      </c>
      <c r="N8" s="32">
        <f>IF($L8=0,0,($E8/$L8)*100)</f>
        <v>0.37412995805016647</v>
      </c>
      <c r="O8" s="31">
        <f>IF($M8=0,0,($H8/$M8)*100)</f>
        <v>0.22760441434966422</v>
      </c>
      <c r="P8" s="6"/>
      <c r="Q8" s="33"/>
    </row>
    <row r="9" spans="1:17" ht="12.75">
      <c r="A9" s="3"/>
      <c r="B9" s="29" t="s">
        <v>16</v>
      </c>
      <c r="C9" s="63">
        <v>33903933998</v>
      </c>
      <c r="D9" s="64">
        <v>32912990590</v>
      </c>
      <c r="E9" s="65">
        <f>($D9-$C9)</f>
        <v>-990943408</v>
      </c>
      <c r="F9" s="63">
        <v>36151873997</v>
      </c>
      <c r="G9" s="64">
        <v>34191601223</v>
      </c>
      <c r="H9" s="65">
        <f>($G9-$F9)</f>
        <v>-1960272774</v>
      </c>
      <c r="I9" s="65">
        <v>36463077662</v>
      </c>
      <c r="J9" s="30">
        <f>IF($C9=0,0,($E9/$C9)*100)</f>
        <v>-2.9227977144435684</v>
      </c>
      <c r="K9" s="31">
        <f>IF($F9=0,0,($H9/$F9)*100)</f>
        <v>-5.422326859632975</v>
      </c>
      <c r="L9" s="84">
        <v>69142819075</v>
      </c>
      <c r="M9" s="85">
        <v>73115892974</v>
      </c>
      <c r="N9" s="32">
        <f>IF($L9=0,0,($E9/$L9)*100)</f>
        <v>-1.433183403941214</v>
      </c>
      <c r="O9" s="31">
        <f>IF($M9=0,0,($H9/$M9)*100)</f>
        <v>-2.681048803844976</v>
      </c>
      <c r="P9" s="6"/>
      <c r="Q9" s="33"/>
    </row>
    <row r="10" spans="1:17" ht="12.75">
      <c r="A10" s="3"/>
      <c r="B10" s="29" t="s">
        <v>17</v>
      </c>
      <c r="C10" s="63">
        <v>15419240003</v>
      </c>
      <c r="D10" s="64">
        <v>23014796485</v>
      </c>
      <c r="E10" s="65">
        <f aca="true" t="shared" si="0" ref="E10:E33">($D10-$C10)</f>
        <v>7595556482</v>
      </c>
      <c r="F10" s="63">
        <v>16847345003</v>
      </c>
      <c r="G10" s="64">
        <v>25127798751</v>
      </c>
      <c r="H10" s="65">
        <f aca="true" t="shared" si="1" ref="H10:H33">($G10-$F10)</f>
        <v>8280453748</v>
      </c>
      <c r="I10" s="65">
        <v>26400153996</v>
      </c>
      <c r="J10" s="30">
        <f aca="true" t="shared" si="2" ref="J10:J33">IF($C10=0,0,($E10/$C10)*100)</f>
        <v>49.2602520002425</v>
      </c>
      <c r="K10" s="31">
        <f aca="true" t="shared" si="3" ref="K10:K33">IF($F10=0,0,($H10/$F10)*100)</f>
        <v>49.149903124352846</v>
      </c>
      <c r="L10" s="84">
        <v>69142819075</v>
      </c>
      <c r="M10" s="85">
        <v>73115892974</v>
      </c>
      <c r="N10" s="32">
        <f aca="true" t="shared" si="4" ref="N10:N33">IF($L10=0,0,($E10/$L10)*100)</f>
        <v>10.98531500973516</v>
      </c>
      <c r="O10" s="31">
        <f aca="true" t="shared" si="5" ref="O10:O33">IF($M10=0,0,($H10/$M10)*100)</f>
        <v>11.325107868058902</v>
      </c>
      <c r="P10" s="6"/>
      <c r="Q10" s="33"/>
    </row>
    <row r="11" spans="1:17" ht="16.5">
      <c r="A11" s="7"/>
      <c r="B11" s="34" t="s">
        <v>18</v>
      </c>
      <c r="C11" s="66">
        <f>SUM(C8:C10)</f>
        <v>62279522001</v>
      </c>
      <c r="D11" s="67">
        <v>69142819075</v>
      </c>
      <c r="E11" s="68">
        <f t="shared" si="0"/>
        <v>6863297074</v>
      </c>
      <c r="F11" s="66">
        <f>SUM(F8:F10)</f>
        <v>66629297000</v>
      </c>
      <c r="G11" s="67">
        <v>73115892974</v>
      </c>
      <c r="H11" s="68">
        <f t="shared" si="1"/>
        <v>6486595974</v>
      </c>
      <c r="I11" s="68">
        <v>77280567402</v>
      </c>
      <c r="J11" s="35">
        <f t="shared" si="2"/>
        <v>11.02015053020124</v>
      </c>
      <c r="K11" s="36">
        <f t="shared" si="3"/>
        <v>9.735351063361811</v>
      </c>
      <c r="L11" s="86">
        <v>69142819075</v>
      </c>
      <c r="M11" s="87">
        <v>73115892974</v>
      </c>
      <c r="N11" s="37">
        <f t="shared" si="4"/>
        <v>9.926261563844111</v>
      </c>
      <c r="O11" s="36">
        <f t="shared" si="5"/>
        <v>8.87166347856359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16348805980</v>
      </c>
      <c r="D13" s="64">
        <v>15957418434</v>
      </c>
      <c r="E13" s="65">
        <f t="shared" si="0"/>
        <v>-391387546</v>
      </c>
      <c r="F13" s="63">
        <v>17446958968</v>
      </c>
      <c r="G13" s="64">
        <v>16963828179</v>
      </c>
      <c r="H13" s="65">
        <f t="shared" si="1"/>
        <v>-483130789</v>
      </c>
      <c r="I13" s="65">
        <v>18064347118</v>
      </c>
      <c r="J13" s="30">
        <f t="shared" si="2"/>
        <v>-2.3939824503318254</v>
      </c>
      <c r="K13" s="31">
        <f t="shared" si="3"/>
        <v>-2.76914039796921</v>
      </c>
      <c r="L13" s="84">
        <v>68998411787</v>
      </c>
      <c r="M13" s="85">
        <v>71883401001</v>
      </c>
      <c r="N13" s="32">
        <f t="shared" si="4"/>
        <v>-0.5672413840600043</v>
      </c>
      <c r="O13" s="31">
        <f t="shared" si="5"/>
        <v>-0.6721034095107422</v>
      </c>
      <c r="P13" s="6"/>
      <c r="Q13" s="33"/>
    </row>
    <row r="14" spans="1:17" ht="12.75">
      <c r="A14" s="3"/>
      <c r="B14" s="29" t="s">
        <v>21</v>
      </c>
      <c r="C14" s="63">
        <v>4223352770</v>
      </c>
      <c r="D14" s="64">
        <v>5359869624</v>
      </c>
      <c r="E14" s="65">
        <f t="shared" si="0"/>
        <v>1136516854</v>
      </c>
      <c r="F14" s="63">
        <v>3776766885</v>
      </c>
      <c r="G14" s="64">
        <v>5633148666</v>
      </c>
      <c r="H14" s="65">
        <f t="shared" si="1"/>
        <v>1856381781</v>
      </c>
      <c r="I14" s="65">
        <v>5982147680</v>
      </c>
      <c r="J14" s="30">
        <f t="shared" si="2"/>
        <v>26.910298899800406</v>
      </c>
      <c r="K14" s="31">
        <f t="shared" si="3"/>
        <v>49.15267045929947</v>
      </c>
      <c r="L14" s="84">
        <v>68998411787</v>
      </c>
      <c r="M14" s="85">
        <v>71883401001</v>
      </c>
      <c r="N14" s="32">
        <f t="shared" si="4"/>
        <v>1.64716378908613</v>
      </c>
      <c r="O14" s="31">
        <f t="shared" si="5"/>
        <v>2.582490192658212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68998411787</v>
      </c>
      <c r="M15" s="85">
        <v>71883401001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19725369992</v>
      </c>
      <c r="D16" s="64">
        <v>18706676763</v>
      </c>
      <c r="E16" s="65">
        <f t="shared" si="0"/>
        <v>-1018693229</v>
      </c>
      <c r="F16" s="63">
        <v>20701232508</v>
      </c>
      <c r="G16" s="64">
        <v>18645262113</v>
      </c>
      <c r="H16" s="65">
        <f t="shared" si="1"/>
        <v>-2055970395</v>
      </c>
      <c r="I16" s="65">
        <v>20080077395</v>
      </c>
      <c r="J16" s="30">
        <f t="shared" si="2"/>
        <v>-5.164380842605996</v>
      </c>
      <c r="K16" s="31">
        <f t="shared" si="3"/>
        <v>-9.931632786624995</v>
      </c>
      <c r="L16" s="84">
        <v>68998411787</v>
      </c>
      <c r="M16" s="85">
        <v>71883401001</v>
      </c>
      <c r="N16" s="32">
        <f t="shared" si="4"/>
        <v>-1.4764009817280057</v>
      </c>
      <c r="O16" s="31">
        <f t="shared" si="5"/>
        <v>-2.8601462456838935</v>
      </c>
      <c r="P16" s="6"/>
      <c r="Q16" s="33"/>
    </row>
    <row r="17" spans="1:17" ht="12.75">
      <c r="A17" s="3"/>
      <c r="B17" s="29" t="s">
        <v>23</v>
      </c>
      <c r="C17" s="63">
        <v>21203331633</v>
      </c>
      <c r="D17" s="64">
        <v>28974446966</v>
      </c>
      <c r="E17" s="65">
        <f t="shared" si="0"/>
        <v>7771115333</v>
      </c>
      <c r="F17" s="63">
        <v>22598078088</v>
      </c>
      <c r="G17" s="64">
        <v>30641162043</v>
      </c>
      <c r="H17" s="65">
        <f t="shared" si="1"/>
        <v>8043083955</v>
      </c>
      <c r="I17" s="65">
        <v>31520549257</v>
      </c>
      <c r="J17" s="42">
        <f t="shared" si="2"/>
        <v>36.65044469193395</v>
      </c>
      <c r="K17" s="31">
        <f t="shared" si="3"/>
        <v>35.59189380477018</v>
      </c>
      <c r="L17" s="88">
        <v>68998411787</v>
      </c>
      <c r="M17" s="85">
        <v>71883401001</v>
      </c>
      <c r="N17" s="32">
        <f t="shared" si="4"/>
        <v>11.262745230991182</v>
      </c>
      <c r="O17" s="31">
        <f t="shared" si="5"/>
        <v>11.189069858962446</v>
      </c>
      <c r="P17" s="6"/>
      <c r="Q17" s="33"/>
    </row>
    <row r="18" spans="1:17" ht="16.5">
      <c r="A18" s="3"/>
      <c r="B18" s="34" t="s">
        <v>24</v>
      </c>
      <c r="C18" s="66">
        <f>SUM(C13:C17)</f>
        <v>61500860375</v>
      </c>
      <c r="D18" s="67">
        <v>68998411787</v>
      </c>
      <c r="E18" s="68">
        <f t="shared" si="0"/>
        <v>7497551412</v>
      </c>
      <c r="F18" s="66">
        <f>SUM(F13:F17)</f>
        <v>64523036449</v>
      </c>
      <c r="G18" s="67">
        <v>71883401001</v>
      </c>
      <c r="H18" s="68">
        <f t="shared" si="1"/>
        <v>7360364552</v>
      </c>
      <c r="I18" s="68">
        <v>75647121450</v>
      </c>
      <c r="J18" s="43">
        <f t="shared" si="2"/>
        <v>12.190969957629637</v>
      </c>
      <c r="K18" s="36">
        <f t="shared" si="3"/>
        <v>11.407343728805673</v>
      </c>
      <c r="L18" s="89">
        <v>68998411787</v>
      </c>
      <c r="M18" s="87">
        <v>71883401001</v>
      </c>
      <c r="N18" s="37">
        <f t="shared" si="4"/>
        <v>10.866266654289301</v>
      </c>
      <c r="O18" s="36">
        <f t="shared" si="5"/>
        <v>10.23931039642602</v>
      </c>
      <c r="P18" s="6"/>
      <c r="Q18" s="38"/>
    </row>
    <row r="19" spans="1:17" ht="16.5">
      <c r="A19" s="44"/>
      <c r="B19" s="45" t="s">
        <v>25</v>
      </c>
      <c r="C19" s="72">
        <f>C11-C18</f>
        <v>778661626</v>
      </c>
      <c r="D19" s="73">
        <v>144407288</v>
      </c>
      <c r="E19" s="74">
        <f t="shared" si="0"/>
        <v>-634254338</v>
      </c>
      <c r="F19" s="75">
        <f>F11-F18</f>
        <v>2106260551</v>
      </c>
      <c r="G19" s="76">
        <v>1232491973</v>
      </c>
      <c r="H19" s="77">
        <f t="shared" si="1"/>
        <v>-873768578</v>
      </c>
      <c r="I19" s="77">
        <v>1633445952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2761550000</v>
      </c>
      <c r="D22" s="64">
        <v>2225286012</v>
      </c>
      <c r="E22" s="65">
        <f t="shared" si="0"/>
        <v>-536263988</v>
      </c>
      <c r="F22" s="63">
        <v>2675000000</v>
      </c>
      <c r="G22" s="64">
        <v>2200750104</v>
      </c>
      <c r="H22" s="65">
        <f t="shared" si="1"/>
        <v>-474249896</v>
      </c>
      <c r="I22" s="65">
        <v>2221591001</v>
      </c>
      <c r="J22" s="30">
        <f t="shared" si="2"/>
        <v>-19.41894906845793</v>
      </c>
      <c r="K22" s="31">
        <f t="shared" si="3"/>
        <v>-17.728968074766353</v>
      </c>
      <c r="L22" s="84">
        <v>5328954005</v>
      </c>
      <c r="M22" s="85">
        <v>5025746103</v>
      </c>
      <c r="N22" s="32">
        <f t="shared" si="4"/>
        <v>-10.06321292127572</v>
      </c>
      <c r="O22" s="31">
        <f t="shared" si="5"/>
        <v>-9.436407774696534</v>
      </c>
      <c r="P22" s="6"/>
      <c r="Q22" s="33"/>
    </row>
    <row r="23" spans="1:17" ht="12.75">
      <c r="A23" s="7"/>
      <c r="B23" s="29" t="s">
        <v>28</v>
      </c>
      <c r="C23" s="63">
        <v>2868195687</v>
      </c>
      <c r="D23" s="64">
        <v>1467183000</v>
      </c>
      <c r="E23" s="65">
        <f t="shared" si="0"/>
        <v>-1401012687</v>
      </c>
      <c r="F23" s="63">
        <v>3024369297</v>
      </c>
      <c r="G23" s="64">
        <v>1476723344</v>
      </c>
      <c r="H23" s="65">
        <f t="shared" si="1"/>
        <v>-1547645953</v>
      </c>
      <c r="I23" s="65">
        <v>1285330996</v>
      </c>
      <c r="J23" s="30">
        <f t="shared" si="2"/>
        <v>-48.84648189626819</v>
      </c>
      <c r="K23" s="31">
        <f t="shared" si="3"/>
        <v>-51.172518995453885</v>
      </c>
      <c r="L23" s="84">
        <v>5328954005</v>
      </c>
      <c r="M23" s="85">
        <v>5025746103</v>
      </c>
      <c r="N23" s="32">
        <f t="shared" si="4"/>
        <v>-26.290575705578828</v>
      </c>
      <c r="O23" s="31">
        <f t="shared" si="5"/>
        <v>-30.79435214755814</v>
      </c>
      <c r="P23" s="6"/>
      <c r="Q23" s="33"/>
    </row>
    <row r="24" spans="1:17" ht="12.75">
      <c r="A24" s="7"/>
      <c r="B24" s="29" t="s">
        <v>29</v>
      </c>
      <c r="C24" s="63">
        <v>2550594000</v>
      </c>
      <c r="D24" s="64">
        <v>1636484993</v>
      </c>
      <c r="E24" s="65">
        <f t="shared" si="0"/>
        <v>-914109007</v>
      </c>
      <c r="F24" s="63">
        <v>2710698000</v>
      </c>
      <c r="G24" s="64">
        <v>1348272655</v>
      </c>
      <c r="H24" s="65">
        <f t="shared" si="1"/>
        <v>-1362425345</v>
      </c>
      <c r="I24" s="65">
        <v>1926851000</v>
      </c>
      <c r="J24" s="30">
        <f t="shared" si="2"/>
        <v>-35.83906364556648</v>
      </c>
      <c r="K24" s="31">
        <f t="shared" si="3"/>
        <v>-50.261052503820046</v>
      </c>
      <c r="L24" s="84">
        <v>5328954005</v>
      </c>
      <c r="M24" s="85">
        <v>5025746103</v>
      </c>
      <c r="N24" s="32">
        <f t="shared" si="4"/>
        <v>-17.15362913889515</v>
      </c>
      <c r="O24" s="31">
        <f t="shared" si="5"/>
        <v>-27.10891710559617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5328954005</v>
      </c>
      <c r="M25" s="85">
        <v>5025746103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8180339687</v>
      </c>
      <c r="D26" s="67">
        <v>5328954005</v>
      </c>
      <c r="E26" s="68">
        <f t="shared" si="0"/>
        <v>-2851385682</v>
      </c>
      <c r="F26" s="66">
        <f>SUM(F22:F24)</f>
        <v>8410067297</v>
      </c>
      <c r="G26" s="67">
        <v>5025746103</v>
      </c>
      <c r="H26" s="68">
        <f t="shared" si="1"/>
        <v>-3384321194</v>
      </c>
      <c r="I26" s="68">
        <v>5433772997</v>
      </c>
      <c r="J26" s="43">
        <f t="shared" si="2"/>
        <v>-34.85656820011221</v>
      </c>
      <c r="K26" s="36">
        <f t="shared" si="3"/>
        <v>-40.24130930803894</v>
      </c>
      <c r="L26" s="89">
        <v>5328954005</v>
      </c>
      <c r="M26" s="87">
        <v>5025746103</v>
      </c>
      <c r="N26" s="37">
        <f t="shared" si="4"/>
        <v>-53.5074177657497</v>
      </c>
      <c r="O26" s="36">
        <f t="shared" si="5"/>
        <v>-67.33967702785084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1214411000</v>
      </c>
      <c r="D28" s="64">
        <v>907466658</v>
      </c>
      <c r="E28" s="65">
        <f t="shared" si="0"/>
        <v>-306944342</v>
      </c>
      <c r="F28" s="63">
        <v>920600000</v>
      </c>
      <c r="G28" s="64">
        <v>643475000</v>
      </c>
      <c r="H28" s="65">
        <f t="shared" si="1"/>
        <v>-277125000</v>
      </c>
      <c r="I28" s="65">
        <v>603350000</v>
      </c>
      <c r="J28" s="30">
        <f t="shared" si="2"/>
        <v>-25.275161539215308</v>
      </c>
      <c r="K28" s="31">
        <f t="shared" si="3"/>
        <v>-30.10265044536172</v>
      </c>
      <c r="L28" s="84">
        <v>5328954005</v>
      </c>
      <c r="M28" s="85">
        <v>5025746103</v>
      </c>
      <c r="N28" s="32">
        <f t="shared" si="4"/>
        <v>-5.759936034576452</v>
      </c>
      <c r="O28" s="31">
        <f t="shared" si="5"/>
        <v>-5.5141066484551775</v>
      </c>
      <c r="P28" s="6"/>
      <c r="Q28" s="33"/>
    </row>
    <row r="29" spans="1:17" ht="12.75">
      <c r="A29" s="7"/>
      <c r="B29" s="29" t="s">
        <v>33</v>
      </c>
      <c r="C29" s="63">
        <v>958864000</v>
      </c>
      <c r="D29" s="64">
        <v>267000000</v>
      </c>
      <c r="E29" s="65">
        <f t="shared" si="0"/>
        <v>-691864000</v>
      </c>
      <c r="F29" s="63">
        <v>910408165</v>
      </c>
      <c r="G29" s="64">
        <v>300258000</v>
      </c>
      <c r="H29" s="65">
        <f t="shared" si="1"/>
        <v>-610150165</v>
      </c>
      <c r="I29" s="65">
        <v>228000000</v>
      </c>
      <c r="J29" s="30">
        <f t="shared" si="2"/>
        <v>-72.1545495503012</v>
      </c>
      <c r="K29" s="31">
        <f t="shared" si="3"/>
        <v>-67.01940826727977</v>
      </c>
      <c r="L29" s="84">
        <v>5328954005</v>
      </c>
      <c r="M29" s="85">
        <v>5025746103</v>
      </c>
      <c r="N29" s="32">
        <f t="shared" si="4"/>
        <v>-12.983110744638527</v>
      </c>
      <c r="O29" s="31">
        <f t="shared" si="5"/>
        <v>-12.140489242697424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399266000</v>
      </c>
      <c r="E30" s="65">
        <f t="shared" si="0"/>
        <v>399266000</v>
      </c>
      <c r="F30" s="63">
        <v>0</v>
      </c>
      <c r="G30" s="64">
        <v>504399999</v>
      </c>
      <c r="H30" s="65">
        <f t="shared" si="1"/>
        <v>504399999</v>
      </c>
      <c r="I30" s="65">
        <v>523782001</v>
      </c>
      <c r="J30" s="30">
        <f t="shared" si="2"/>
        <v>0</v>
      </c>
      <c r="K30" s="31">
        <f t="shared" si="3"/>
        <v>0</v>
      </c>
      <c r="L30" s="84">
        <v>5328954005</v>
      </c>
      <c r="M30" s="85">
        <v>5025746103</v>
      </c>
      <c r="N30" s="32">
        <f t="shared" si="4"/>
        <v>7.492389681453068</v>
      </c>
      <c r="O30" s="31">
        <f t="shared" si="5"/>
        <v>10.03632075044361</v>
      </c>
      <c r="P30" s="6"/>
      <c r="Q30" s="33"/>
    </row>
    <row r="31" spans="1:17" ht="12.75">
      <c r="A31" s="7"/>
      <c r="B31" s="29" t="s">
        <v>35</v>
      </c>
      <c r="C31" s="63">
        <v>2362551687</v>
      </c>
      <c r="D31" s="64">
        <v>1574770692</v>
      </c>
      <c r="E31" s="65">
        <f t="shared" si="0"/>
        <v>-787780995</v>
      </c>
      <c r="F31" s="63">
        <v>2877980608</v>
      </c>
      <c r="G31" s="64">
        <v>1372434857</v>
      </c>
      <c r="H31" s="65">
        <f t="shared" si="1"/>
        <v>-1505545751</v>
      </c>
      <c r="I31" s="65">
        <v>1884991430</v>
      </c>
      <c r="J31" s="30">
        <f t="shared" si="2"/>
        <v>-33.34449778748904</v>
      </c>
      <c r="K31" s="31">
        <f t="shared" si="3"/>
        <v>-52.31257454671494</v>
      </c>
      <c r="L31" s="84">
        <v>5328954005</v>
      </c>
      <c r="M31" s="85">
        <v>5025746103</v>
      </c>
      <c r="N31" s="32">
        <f t="shared" si="4"/>
        <v>-14.783032359837378</v>
      </c>
      <c r="O31" s="31">
        <f t="shared" si="5"/>
        <v>-29.956661561181935</v>
      </c>
      <c r="P31" s="6"/>
      <c r="Q31" s="33"/>
    </row>
    <row r="32" spans="1:17" ht="12.75">
      <c r="A32" s="7"/>
      <c r="B32" s="29" t="s">
        <v>36</v>
      </c>
      <c r="C32" s="63">
        <v>3644513000</v>
      </c>
      <c r="D32" s="64">
        <v>2180450655</v>
      </c>
      <c r="E32" s="65">
        <f t="shared" si="0"/>
        <v>-1464062345</v>
      </c>
      <c r="F32" s="63">
        <v>3701078524</v>
      </c>
      <c r="G32" s="64">
        <v>2205178247</v>
      </c>
      <c r="H32" s="65">
        <f t="shared" si="1"/>
        <v>-1495900277</v>
      </c>
      <c r="I32" s="65">
        <v>2193649566</v>
      </c>
      <c r="J32" s="30">
        <f t="shared" si="2"/>
        <v>-40.1716867246735</v>
      </c>
      <c r="K32" s="31">
        <f t="shared" si="3"/>
        <v>-40.417955666157596</v>
      </c>
      <c r="L32" s="84">
        <v>5328954005</v>
      </c>
      <c r="M32" s="85">
        <v>5025746103</v>
      </c>
      <c r="N32" s="32">
        <f t="shared" si="4"/>
        <v>-27.47372830815041</v>
      </c>
      <c r="O32" s="31">
        <f t="shared" si="5"/>
        <v>-29.764740325959917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8180339687</v>
      </c>
      <c r="D33" s="82">
        <v>5328954005</v>
      </c>
      <c r="E33" s="83">
        <f t="shared" si="0"/>
        <v>-2851385682</v>
      </c>
      <c r="F33" s="81">
        <f>SUM(F28:F32)</f>
        <v>8410067297</v>
      </c>
      <c r="G33" s="82">
        <v>5025746103</v>
      </c>
      <c r="H33" s="83">
        <f t="shared" si="1"/>
        <v>-3384321194</v>
      </c>
      <c r="I33" s="83">
        <v>5433772997</v>
      </c>
      <c r="J33" s="58">
        <f t="shared" si="2"/>
        <v>-34.85656820011221</v>
      </c>
      <c r="K33" s="59">
        <f t="shared" si="3"/>
        <v>-40.24130930803894</v>
      </c>
      <c r="L33" s="96">
        <v>5328954005</v>
      </c>
      <c r="M33" s="97">
        <v>5025746103</v>
      </c>
      <c r="N33" s="60">
        <f t="shared" si="4"/>
        <v>-53.5074177657497</v>
      </c>
      <c r="O33" s="59">
        <f t="shared" si="5"/>
        <v>-67.33967702785084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47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8662935899</v>
      </c>
      <c r="D8" s="64">
        <v>8485709037</v>
      </c>
      <c r="E8" s="65">
        <f>($D8-$C8)</f>
        <v>-177226862</v>
      </c>
      <c r="F8" s="63">
        <v>9130734437</v>
      </c>
      <c r="G8" s="64">
        <v>8909994486</v>
      </c>
      <c r="H8" s="65">
        <f>($G8-$F8)</f>
        <v>-220739951</v>
      </c>
      <c r="I8" s="65">
        <v>9355494212</v>
      </c>
      <c r="J8" s="30">
        <f>IF($C8=0,0,($E8/$C8)*100)</f>
        <v>-2.0458059954069157</v>
      </c>
      <c r="K8" s="31">
        <f>IF($F8=0,0,($H8/$F8)*100)</f>
        <v>-2.4175486925291243</v>
      </c>
      <c r="L8" s="84">
        <v>37560714394</v>
      </c>
      <c r="M8" s="85">
        <v>39615205385</v>
      </c>
      <c r="N8" s="32">
        <f>IF($L8=0,0,($E8/$L8)*100)</f>
        <v>-0.4718410308732319</v>
      </c>
      <c r="O8" s="31">
        <f>IF($M8=0,0,($H8/$M8)*100)</f>
        <v>-0.5572101642658188</v>
      </c>
      <c r="P8" s="6"/>
      <c r="Q8" s="33"/>
    </row>
    <row r="9" spans="1:17" ht="12.75">
      <c r="A9" s="3"/>
      <c r="B9" s="29" t="s">
        <v>16</v>
      </c>
      <c r="C9" s="63">
        <v>27518601406</v>
      </c>
      <c r="D9" s="64">
        <v>22107239561</v>
      </c>
      <c r="E9" s="65">
        <f>($D9-$C9)</f>
        <v>-5411361845</v>
      </c>
      <c r="F9" s="63">
        <v>29182849406</v>
      </c>
      <c r="G9" s="64">
        <v>23287766707</v>
      </c>
      <c r="H9" s="65">
        <f>($G9-$F9)</f>
        <v>-5895082699</v>
      </c>
      <c r="I9" s="65">
        <v>24438737583</v>
      </c>
      <c r="J9" s="30">
        <f>IF($C9=0,0,($E9/$C9)*100)</f>
        <v>-19.66437816065804</v>
      </c>
      <c r="K9" s="31">
        <f>IF($F9=0,0,($H9/$F9)*100)</f>
        <v>-20.200504128249964</v>
      </c>
      <c r="L9" s="84">
        <v>37560714394</v>
      </c>
      <c r="M9" s="85">
        <v>39615205385</v>
      </c>
      <c r="N9" s="32">
        <f>IF($L9=0,0,($E9/$L9)*100)</f>
        <v>-14.406972636985888</v>
      </c>
      <c r="O9" s="31">
        <f>IF($M9=0,0,($H9/$M9)*100)</f>
        <v>-14.880858603934257</v>
      </c>
      <c r="P9" s="6"/>
      <c r="Q9" s="33"/>
    </row>
    <row r="10" spans="1:17" ht="12.75">
      <c r="A10" s="3"/>
      <c r="B10" s="29" t="s">
        <v>17</v>
      </c>
      <c r="C10" s="63">
        <v>7669183239</v>
      </c>
      <c r="D10" s="64">
        <v>6967765796</v>
      </c>
      <c r="E10" s="65">
        <f aca="true" t="shared" si="0" ref="E10:E33">($D10-$C10)</f>
        <v>-701417443</v>
      </c>
      <c r="F10" s="63">
        <v>8281752879</v>
      </c>
      <c r="G10" s="64">
        <v>7417444192</v>
      </c>
      <c r="H10" s="65">
        <f aca="true" t="shared" si="1" ref="H10:H33">($G10-$F10)</f>
        <v>-864308687</v>
      </c>
      <c r="I10" s="65">
        <v>7843461201</v>
      </c>
      <c r="J10" s="30">
        <f aca="true" t="shared" si="2" ref="J10:J33">IF($C10=0,0,($E10/$C10)*100)</f>
        <v>-9.14592103410818</v>
      </c>
      <c r="K10" s="31">
        <f aca="true" t="shared" si="3" ref="K10:K33">IF($F10=0,0,($H10/$F10)*100)</f>
        <v>-10.436301343784638</v>
      </c>
      <c r="L10" s="84">
        <v>37560714394</v>
      </c>
      <c r="M10" s="85">
        <v>39615205385</v>
      </c>
      <c r="N10" s="32">
        <f aca="true" t="shared" si="4" ref="N10:N33">IF($L10=0,0,($E10/$L10)*100)</f>
        <v>-1.8674230624113088</v>
      </c>
      <c r="O10" s="31">
        <f aca="true" t="shared" si="5" ref="O10:O33">IF($M10=0,0,($H10/$M10)*100)</f>
        <v>-2.1817599545432724</v>
      </c>
      <c r="P10" s="6"/>
      <c r="Q10" s="33"/>
    </row>
    <row r="11" spans="1:17" ht="16.5">
      <c r="A11" s="7"/>
      <c r="B11" s="34" t="s">
        <v>18</v>
      </c>
      <c r="C11" s="66">
        <f>SUM(C8:C10)</f>
        <v>43850720544</v>
      </c>
      <c r="D11" s="67">
        <v>37560714394</v>
      </c>
      <c r="E11" s="68">
        <f t="shared" si="0"/>
        <v>-6290006150</v>
      </c>
      <c r="F11" s="66">
        <f>SUM(F8:F10)</f>
        <v>46595336722</v>
      </c>
      <c r="G11" s="67">
        <v>39615205385</v>
      </c>
      <c r="H11" s="68">
        <f t="shared" si="1"/>
        <v>-6980131337</v>
      </c>
      <c r="I11" s="68">
        <v>41637692996</v>
      </c>
      <c r="J11" s="35">
        <f t="shared" si="2"/>
        <v>-14.344134080279435</v>
      </c>
      <c r="K11" s="36">
        <f t="shared" si="3"/>
        <v>-14.980321697523713</v>
      </c>
      <c r="L11" s="86">
        <v>37560714394</v>
      </c>
      <c r="M11" s="87">
        <v>39615205385</v>
      </c>
      <c r="N11" s="37">
        <f t="shared" si="4"/>
        <v>-16.74623673027043</v>
      </c>
      <c r="O11" s="36">
        <f t="shared" si="5"/>
        <v>-17.61982872274335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11502161013</v>
      </c>
      <c r="D13" s="64">
        <v>11656196837</v>
      </c>
      <c r="E13" s="65">
        <f t="shared" si="0"/>
        <v>154035824</v>
      </c>
      <c r="F13" s="63">
        <v>12273028890</v>
      </c>
      <c r="G13" s="64">
        <v>12346510117</v>
      </c>
      <c r="H13" s="65">
        <f t="shared" si="1"/>
        <v>73481227</v>
      </c>
      <c r="I13" s="65">
        <v>13087264204</v>
      </c>
      <c r="J13" s="30">
        <f t="shared" si="2"/>
        <v>1.3391902949880918</v>
      </c>
      <c r="K13" s="31">
        <f t="shared" si="3"/>
        <v>0.5987212093982124</v>
      </c>
      <c r="L13" s="84">
        <v>37706659701</v>
      </c>
      <c r="M13" s="85">
        <v>39686646993</v>
      </c>
      <c r="N13" s="32">
        <f t="shared" si="4"/>
        <v>0.4085109241217537</v>
      </c>
      <c r="O13" s="31">
        <f t="shared" si="5"/>
        <v>0.18515352786785125</v>
      </c>
      <c r="P13" s="6"/>
      <c r="Q13" s="33"/>
    </row>
    <row r="14" spans="1:17" ht="12.75">
      <c r="A14" s="3"/>
      <c r="B14" s="29" t="s">
        <v>21</v>
      </c>
      <c r="C14" s="63">
        <v>1757489494</v>
      </c>
      <c r="D14" s="64">
        <v>2109986313</v>
      </c>
      <c r="E14" s="65">
        <f t="shared" si="0"/>
        <v>352496819</v>
      </c>
      <c r="F14" s="63">
        <v>1862511183</v>
      </c>
      <c r="G14" s="64">
        <v>2405241726</v>
      </c>
      <c r="H14" s="65">
        <f t="shared" si="1"/>
        <v>542730543</v>
      </c>
      <c r="I14" s="65">
        <v>2741797431</v>
      </c>
      <c r="J14" s="30">
        <f t="shared" si="2"/>
        <v>20.056837904488773</v>
      </c>
      <c r="K14" s="31">
        <f t="shared" si="3"/>
        <v>29.139719962690826</v>
      </c>
      <c r="L14" s="84">
        <v>37706659701</v>
      </c>
      <c r="M14" s="85">
        <v>39686646993</v>
      </c>
      <c r="N14" s="32">
        <f t="shared" si="4"/>
        <v>0.9348396856024125</v>
      </c>
      <c r="O14" s="31">
        <f t="shared" si="5"/>
        <v>1.3675394222538573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37706659701</v>
      </c>
      <c r="M15" s="85">
        <v>39686646993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13056869924</v>
      </c>
      <c r="D16" s="64">
        <v>12626755991</v>
      </c>
      <c r="E16" s="65">
        <f t="shared" si="0"/>
        <v>-430113933</v>
      </c>
      <c r="F16" s="63">
        <v>13760677456</v>
      </c>
      <c r="G16" s="64">
        <v>13264752295</v>
      </c>
      <c r="H16" s="65">
        <f t="shared" si="1"/>
        <v>-495925161</v>
      </c>
      <c r="I16" s="65">
        <v>14115483440</v>
      </c>
      <c r="J16" s="30">
        <f t="shared" si="2"/>
        <v>-3.2941580601136424</v>
      </c>
      <c r="K16" s="31">
        <f t="shared" si="3"/>
        <v>-3.6039298398333157</v>
      </c>
      <c r="L16" s="84">
        <v>37706659701</v>
      </c>
      <c r="M16" s="85">
        <v>39686646993</v>
      </c>
      <c r="N16" s="32">
        <f t="shared" si="4"/>
        <v>-1.1406842621718443</v>
      </c>
      <c r="O16" s="31">
        <f t="shared" si="5"/>
        <v>-1.2496020666282848</v>
      </c>
      <c r="P16" s="6"/>
      <c r="Q16" s="33"/>
    </row>
    <row r="17" spans="1:17" ht="12.75">
      <c r="A17" s="3"/>
      <c r="B17" s="29" t="s">
        <v>23</v>
      </c>
      <c r="C17" s="63">
        <v>11406119266</v>
      </c>
      <c r="D17" s="64">
        <v>11313720560</v>
      </c>
      <c r="E17" s="65">
        <f t="shared" si="0"/>
        <v>-92398706</v>
      </c>
      <c r="F17" s="63">
        <v>11865139775</v>
      </c>
      <c r="G17" s="64">
        <v>11670142855</v>
      </c>
      <c r="H17" s="65">
        <f t="shared" si="1"/>
        <v>-194996920</v>
      </c>
      <c r="I17" s="65">
        <v>11718078472</v>
      </c>
      <c r="J17" s="42">
        <f t="shared" si="2"/>
        <v>-0.8100801319466056</v>
      </c>
      <c r="K17" s="31">
        <f t="shared" si="3"/>
        <v>-1.643443934902992</v>
      </c>
      <c r="L17" s="88">
        <v>37706659701</v>
      </c>
      <c r="M17" s="85">
        <v>39686646993</v>
      </c>
      <c r="N17" s="32">
        <f t="shared" si="4"/>
        <v>-0.24504611846471658</v>
      </c>
      <c r="O17" s="31">
        <f t="shared" si="5"/>
        <v>-0.4913413824916827</v>
      </c>
      <c r="P17" s="6"/>
      <c r="Q17" s="33"/>
    </row>
    <row r="18" spans="1:17" ht="16.5">
      <c r="A18" s="3"/>
      <c r="B18" s="34" t="s">
        <v>24</v>
      </c>
      <c r="C18" s="66">
        <f>SUM(C13:C17)</f>
        <v>37722639697</v>
      </c>
      <c r="D18" s="67">
        <v>37706659701</v>
      </c>
      <c r="E18" s="68">
        <f t="shared" si="0"/>
        <v>-15979996</v>
      </c>
      <c r="F18" s="66">
        <f>SUM(F13:F17)</f>
        <v>39761357304</v>
      </c>
      <c r="G18" s="67">
        <v>39686646993</v>
      </c>
      <c r="H18" s="68">
        <f t="shared" si="1"/>
        <v>-74710311</v>
      </c>
      <c r="I18" s="68">
        <v>41662623547</v>
      </c>
      <c r="J18" s="43">
        <f t="shared" si="2"/>
        <v>-0.04236181807094177</v>
      </c>
      <c r="K18" s="36">
        <f t="shared" si="3"/>
        <v>-0.1878967823678497</v>
      </c>
      <c r="L18" s="89">
        <v>37706659701</v>
      </c>
      <c r="M18" s="87">
        <v>39686646993</v>
      </c>
      <c r="N18" s="37">
        <f t="shared" si="4"/>
        <v>-0.04237977091239456</v>
      </c>
      <c r="O18" s="36">
        <f t="shared" si="5"/>
        <v>-0.18825049899825885</v>
      </c>
      <c r="P18" s="6"/>
      <c r="Q18" s="38"/>
    </row>
    <row r="19" spans="1:17" ht="16.5">
      <c r="A19" s="44"/>
      <c r="B19" s="45" t="s">
        <v>25</v>
      </c>
      <c r="C19" s="72">
        <f>C11-C18</f>
        <v>6128080847</v>
      </c>
      <c r="D19" s="73">
        <v>-145945307</v>
      </c>
      <c r="E19" s="74">
        <f t="shared" si="0"/>
        <v>-6274026154</v>
      </c>
      <c r="F19" s="75">
        <f>F11-F18</f>
        <v>6833979418</v>
      </c>
      <c r="G19" s="76">
        <v>-71441608</v>
      </c>
      <c r="H19" s="77">
        <f t="shared" si="1"/>
        <v>-6905421026</v>
      </c>
      <c r="I19" s="77">
        <v>-24930551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1413119602</v>
      </c>
      <c r="D22" s="64">
        <v>1492500000</v>
      </c>
      <c r="E22" s="65">
        <f t="shared" si="0"/>
        <v>79380398</v>
      </c>
      <c r="F22" s="63">
        <v>1408000000</v>
      </c>
      <c r="G22" s="64">
        <v>1491500000</v>
      </c>
      <c r="H22" s="65">
        <f t="shared" si="1"/>
        <v>83500000</v>
      </c>
      <c r="I22" s="65">
        <v>1493000000</v>
      </c>
      <c r="J22" s="30">
        <f t="shared" si="2"/>
        <v>5.617387083701356</v>
      </c>
      <c r="K22" s="31">
        <f t="shared" si="3"/>
        <v>5.9303977272727275</v>
      </c>
      <c r="L22" s="84">
        <v>4037545347</v>
      </c>
      <c r="M22" s="85">
        <v>3539901367</v>
      </c>
      <c r="N22" s="32">
        <f t="shared" si="4"/>
        <v>1.9660558873718081</v>
      </c>
      <c r="O22" s="31">
        <f t="shared" si="5"/>
        <v>2.358822784680147</v>
      </c>
      <c r="P22" s="6"/>
      <c r="Q22" s="33"/>
    </row>
    <row r="23" spans="1:17" ht="12.75">
      <c r="A23" s="7"/>
      <c r="B23" s="29" t="s">
        <v>28</v>
      </c>
      <c r="C23" s="63">
        <v>640038539</v>
      </c>
      <c r="D23" s="64">
        <v>327235256</v>
      </c>
      <c r="E23" s="65">
        <f t="shared" si="0"/>
        <v>-312803283</v>
      </c>
      <c r="F23" s="63">
        <v>531333314</v>
      </c>
      <c r="G23" s="64">
        <v>384119622</v>
      </c>
      <c r="H23" s="65">
        <f t="shared" si="1"/>
        <v>-147213692</v>
      </c>
      <c r="I23" s="65">
        <v>501948535</v>
      </c>
      <c r="J23" s="30">
        <f t="shared" si="2"/>
        <v>-48.8725700000387</v>
      </c>
      <c r="K23" s="31">
        <f t="shared" si="3"/>
        <v>-27.70646750751262</v>
      </c>
      <c r="L23" s="84">
        <v>4037545347</v>
      </c>
      <c r="M23" s="85">
        <v>3539901367</v>
      </c>
      <c r="N23" s="32">
        <f t="shared" si="4"/>
        <v>-7.747362719589537</v>
      </c>
      <c r="O23" s="31">
        <f t="shared" si="5"/>
        <v>-4.158694741395036</v>
      </c>
      <c r="P23" s="6"/>
      <c r="Q23" s="33"/>
    </row>
    <row r="24" spans="1:17" ht="12.75">
      <c r="A24" s="7"/>
      <c r="B24" s="29" t="s">
        <v>29</v>
      </c>
      <c r="C24" s="63">
        <v>1963331690</v>
      </c>
      <c r="D24" s="64">
        <v>2217810091</v>
      </c>
      <c r="E24" s="65">
        <f t="shared" si="0"/>
        <v>254478401</v>
      </c>
      <c r="F24" s="63">
        <v>1930500270</v>
      </c>
      <c r="G24" s="64">
        <v>1664281745</v>
      </c>
      <c r="H24" s="65">
        <f t="shared" si="1"/>
        <v>-266218525</v>
      </c>
      <c r="I24" s="65">
        <v>1691465285</v>
      </c>
      <c r="J24" s="30">
        <f t="shared" si="2"/>
        <v>12.961559287009724</v>
      </c>
      <c r="K24" s="31">
        <f t="shared" si="3"/>
        <v>-13.790131456443671</v>
      </c>
      <c r="L24" s="84">
        <v>4037545347</v>
      </c>
      <c r="M24" s="85">
        <v>3539901367</v>
      </c>
      <c r="N24" s="32">
        <f t="shared" si="4"/>
        <v>6.302799823389822</v>
      </c>
      <c r="O24" s="31">
        <f t="shared" si="5"/>
        <v>-7.520506855975347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4037545347</v>
      </c>
      <c r="M25" s="85">
        <v>3539901367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4016489831</v>
      </c>
      <c r="D26" s="67">
        <v>4037545347</v>
      </c>
      <c r="E26" s="68">
        <f t="shared" si="0"/>
        <v>21055516</v>
      </c>
      <c r="F26" s="66">
        <f>SUM(F22:F24)</f>
        <v>3869833584</v>
      </c>
      <c r="G26" s="67">
        <v>3539901367</v>
      </c>
      <c r="H26" s="68">
        <f t="shared" si="1"/>
        <v>-329932217</v>
      </c>
      <c r="I26" s="68">
        <v>3686413820</v>
      </c>
      <c r="J26" s="43">
        <f t="shared" si="2"/>
        <v>0.5242267971772191</v>
      </c>
      <c r="K26" s="36">
        <f t="shared" si="3"/>
        <v>-8.525746904572836</v>
      </c>
      <c r="L26" s="89">
        <v>4037545347</v>
      </c>
      <c r="M26" s="87">
        <v>3539901367</v>
      </c>
      <c r="N26" s="37">
        <f t="shared" si="4"/>
        <v>0.5214929911720939</v>
      </c>
      <c r="O26" s="36">
        <f t="shared" si="5"/>
        <v>-9.320378812690235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1392047972</v>
      </c>
      <c r="D28" s="64">
        <v>520580649</v>
      </c>
      <c r="E28" s="65">
        <f t="shared" si="0"/>
        <v>-871467323</v>
      </c>
      <c r="F28" s="63">
        <v>1323610404</v>
      </c>
      <c r="G28" s="64">
        <v>500493495</v>
      </c>
      <c r="H28" s="65">
        <f t="shared" si="1"/>
        <v>-823116909</v>
      </c>
      <c r="I28" s="65">
        <v>451846319</v>
      </c>
      <c r="J28" s="30">
        <f t="shared" si="2"/>
        <v>-62.60325366143344</v>
      </c>
      <c r="K28" s="31">
        <f t="shared" si="3"/>
        <v>-62.1872498518076</v>
      </c>
      <c r="L28" s="84">
        <v>4037545347</v>
      </c>
      <c r="M28" s="85">
        <v>3539901367</v>
      </c>
      <c r="N28" s="32">
        <f t="shared" si="4"/>
        <v>-21.584087560713655</v>
      </c>
      <c r="O28" s="31">
        <f t="shared" si="5"/>
        <v>-23.252537956942458</v>
      </c>
      <c r="P28" s="6"/>
      <c r="Q28" s="33"/>
    </row>
    <row r="29" spans="1:17" ht="12.75">
      <c r="A29" s="7"/>
      <c r="B29" s="29" t="s">
        <v>33</v>
      </c>
      <c r="C29" s="63">
        <v>609034952</v>
      </c>
      <c r="D29" s="64">
        <v>632234954</v>
      </c>
      <c r="E29" s="65">
        <f t="shared" si="0"/>
        <v>23200002</v>
      </c>
      <c r="F29" s="63">
        <v>967225000</v>
      </c>
      <c r="G29" s="64">
        <v>590525001</v>
      </c>
      <c r="H29" s="65">
        <f t="shared" si="1"/>
        <v>-376699999</v>
      </c>
      <c r="I29" s="65">
        <v>597704833</v>
      </c>
      <c r="J29" s="30">
        <f t="shared" si="2"/>
        <v>3.809305512567693</v>
      </c>
      <c r="K29" s="31">
        <f t="shared" si="3"/>
        <v>-38.946470469642534</v>
      </c>
      <c r="L29" s="84">
        <v>4037545347</v>
      </c>
      <c r="M29" s="85">
        <v>3539901367</v>
      </c>
      <c r="N29" s="32">
        <f t="shared" si="4"/>
        <v>0.5746065989633578</v>
      </c>
      <c r="O29" s="31">
        <f t="shared" si="5"/>
        <v>-10.641539408744775</v>
      </c>
      <c r="P29" s="6"/>
      <c r="Q29" s="33"/>
    </row>
    <row r="30" spans="1:17" ht="12.75">
      <c r="A30" s="7"/>
      <c r="B30" s="29" t="s">
        <v>34</v>
      </c>
      <c r="C30" s="63">
        <v>286000000</v>
      </c>
      <c r="D30" s="64">
        <v>122367588</v>
      </c>
      <c r="E30" s="65">
        <f t="shared" si="0"/>
        <v>-163632412</v>
      </c>
      <c r="F30" s="63">
        <v>181800000</v>
      </c>
      <c r="G30" s="64">
        <v>35440467</v>
      </c>
      <c r="H30" s="65">
        <f t="shared" si="1"/>
        <v>-146359533</v>
      </c>
      <c r="I30" s="65">
        <v>20500000</v>
      </c>
      <c r="J30" s="30">
        <f t="shared" si="2"/>
        <v>-57.21413006993007</v>
      </c>
      <c r="K30" s="31">
        <f t="shared" si="3"/>
        <v>-80.50579372937293</v>
      </c>
      <c r="L30" s="84">
        <v>4037545347</v>
      </c>
      <c r="M30" s="85">
        <v>3539901367</v>
      </c>
      <c r="N30" s="32">
        <f t="shared" si="4"/>
        <v>-4.052769639394468</v>
      </c>
      <c r="O30" s="31">
        <f t="shared" si="5"/>
        <v>-4.1345652837789935</v>
      </c>
      <c r="P30" s="6"/>
      <c r="Q30" s="33"/>
    </row>
    <row r="31" spans="1:17" ht="12.75">
      <c r="A31" s="7"/>
      <c r="B31" s="29" t="s">
        <v>35</v>
      </c>
      <c r="C31" s="63">
        <v>1643398460</v>
      </c>
      <c r="D31" s="64">
        <v>1104265779</v>
      </c>
      <c r="E31" s="65">
        <f t="shared" si="0"/>
        <v>-539132681</v>
      </c>
      <c r="F31" s="63">
        <v>1576311864</v>
      </c>
      <c r="G31" s="64">
        <v>1173542195</v>
      </c>
      <c r="H31" s="65">
        <f t="shared" si="1"/>
        <v>-402769669</v>
      </c>
      <c r="I31" s="65">
        <v>1463656463</v>
      </c>
      <c r="J31" s="30">
        <f t="shared" si="2"/>
        <v>-32.805962407923886</v>
      </c>
      <c r="K31" s="31">
        <f t="shared" si="3"/>
        <v>-25.551394885650623</v>
      </c>
      <c r="L31" s="84">
        <v>4037545347</v>
      </c>
      <c r="M31" s="85">
        <v>3539901367</v>
      </c>
      <c r="N31" s="32">
        <f t="shared" si="4"/>
        <v>-13.352981444544998</v>
      </c>
      <c r="O31" s="31">
        <f t="shared" si="5"/>
        <v>-11.377991284015343</v>
      </c>
      <c r="P31" s="6"/>
      <c r="Q31" s="33"/>
    </row>
    <row r="32" spans="1:17" ht="12.75">
      <c r="A32" s="7"/>
      <c r="B32" s="29" t="s">
        <v>36</v>
      </c>
      <c r="C32" s="63">
        <v>693803811</v>
      </c>
      <c r="D32" s="64">
        <v>1658096377</v>
      </c>
      <c r="E32" s="65">
        <f t="shared" si="0"/>
        <v>964292566</v>
      </c>
      <c r="F32" s="63">
        <v>615941783</v>
      </c>
      <c r="G32" s="64">
        <v>1239900209</v>
      </c>
      <c r="H32" s="65">
        <f t="shared" si="1"/>
        <v>623958426</v>
      </c>
      <c r="I32" s="65">
        <v>1152706205</v>
      </c>
      <c r="J32" s="30">
        <f t="shared" si="2"/>
        <v>138.9863460983497</v>
      </c>
      <c r="K32" s="31">
        <f t="shared" si="3"/>
        <v>101.30152608919536</v>
      </c>
      <c r="L32" s="84">
        <v>4037545347</v>
      </c>
      <c r="M32" s="85">
        <v>3539901367</v>
      </c>
      <c r="N32" s="32">
        <f t="shared" si="4"/>
        <v>23.88313896502721</v>
      </c>
      <c r="O32" s="31">
        <f t="shared" si="5"/>
        <v>17.626435352598342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4624285195</v>
      </c>
      <c r="D33" s="82">
        <v>4037545347</v>
      </c>
      <c r="E33" s="83">
        <f t="shared" si="0"/>
        <v>-586739848</v>
      </c>
      <c r="F33" s="81">
        <f>SUM(F28:F32)</f>
        <v>4664889051</v>
      </c>
      <c r="G33" s="82">
        <v>3539901367</v>
      </c>
      <c r="H33" s="83">
        <f t="shared" si="1"/>
        <v>-1124987684</v>
      </c>
      <c r="I33" s="83">
        <v>3686413820</v>
      </c>
      <c r="J33" s="58">
        <f t="shared" si="2"/>
        <v>-12.688227980281393</v>
      </c>
      <c r="K33" s="59">
        <f t="shared" si="3"/>
        <v>-24.116065177559566</v>
      </c>
      <c r="L33" s="96">
        <v>4037545347</v>
      </c>
      <c r="M33" s="97">
        <v>3539901367</v>
      </c>
      <c r="N33" s="60">
        <f t="shared" si="4"/>
        <v>-14.532093080662555</v>
      </c>
      <c r="O33" s="59">
        <f t="shared" si="5"/>
        <v>-31.78019858088323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48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8765800030</v>
      </c>
      <c r="D8" s="64">
        <v>9345000180</v>
      </c>
      <c r="E8" s="65">
        <f>($D8-$C8)</f>
        <v>579200150</v>
      </c>
      <c r="F8" s="63">
        <v>9370640200</v>
      </c>
      <c r="G8" s="64">
        <v>9989805190</v>
      </c>
      <c r="H8" s="65">
        <f>($G8-$F8)</f>
        <v>619164990</v>
      </c>
      <c r="I8" s="65">
        <v>10679101760</v>
      </c>
      <c r="J8" s="30">
        <f>IF($C8=0,0,($E8/$C8)*100)</f>
        <v>6.607499007708941</v>
      </c>
      <c r="K8" s="31">
        <f>IF($F8=0,0,($H8/$F8)*100)</f>
        <v>6.607499346736202</v>
      </c>
      <c r="L8" s="84">
        <v>40534245620</v>
      </c>
      <c r="M8" s="85">
        <v>44625131890</v>
      </c>
      <c r="N8" s="32">
        <f>IF($L8=0,0,($E8/$L8)*100)</f>
        <v>1.4289155777805247</v>
      </c>
      <c r="O8" s="31">
        <f>IF($M8=0,0,($H8/$M8)*100)</f>
        <v>1.387480470704778</v>
      </c>
      <c r="P8" s="6"/>
      <c r="Q8" s="33"/>
    </row>
    <row r="9" spans="1:17" ht="12.75">
      <c r="A9" s="3"/>
      <c r="B9" s="29" t="s">
        <v>16</v>
      </c>
      <c r="C9" s="63">
        <v>24476330730</v>
      </c>
      <c r="D9" s="64">
        <v>21554738070</v>
      </c>
      <c r="E9" s="65">
        <f>($D9-$C9)</f>
        <v>-2921592660</v>
      </c>
      <c r="F9" s="63">
        <v>26813169790</v>
      </c>
      <c r="G9" s="64">
        <v>24303105170</v>
      </c>
      <c r="H9" s="65">
        <f>($G9-$F9)</f>
        <v>-2510064620</v>
      </c>
      <c r="I9" s="65">
        <v>26304313760</v>
      </c>
      <c r="J9" s="30">
        <f>IF($C9=0,0,($E9/$C9)*100)</f>
        <v>-11.936399668023281</v>
      </c>
      <c r="K9" s="31">
        <f>IF($F9=0,0,($H9/$F9)*100)</f>
        <v>-9.361312517910997</v>
      </c>
      <c r="L9" s="84">
        <v>40534245620</v>
      </c>
      <c r="M9" s="85">
        <v>44625131890</v>
      </c>
      <c r="N9" s="32">
        <f>IF($L9=0,0,($E9/$L9)*100)</f>
        <v>-7.207714403739778</v>
      </c>
      <c r="O9" s="31">
        <f>IF($M9=0,0,($H9/$M9)*100)</f>
        <v>-5.62477804253275</v>
      </c>
      <c r="P9" s="6"/>
      <c r="Q9" s="33"/>
    </row>
    <row r="10" spans="1:17" ht="12.75">
      <c r="A10" s="3"/>
      <c r="B10" s="29" t="s">
        <v>17</v>
      </c>
      <c r="C10" s="63">
        <v>9984637880</v>
      </c>
      <c r="D10" s="64">
        <v>9634507370</v>
      </c>
      <c r="E10" s="65">
        <f aca="true" t="shared" si="0" ref="E10:E33">($D10-$C10)</f>
        <v>-350130510</v>
      </c>
      <c r="F10" s="63">
        <v>10859457800</v>
      </c>
      <c r="G10" s="64">
        <v>10332221530</v>
      </c>
      <c r="H10" s="65">
        <f aca="true" t="shared" si="1" ref="H10:H33">($G10-$F10)</f>
        <v>-527236270</v>
      </c>
      <c r="I10" s="65">
        <v>11066246860</v>
      </c>
      <c r="J10" s="30">
        <f aca="true" t="shared" si="2" ref="J10:J33">IF($C10=0,0,($E10/$C10)*100)</f>
        <v>-3.5066921225189187</v>
      </c>
      <c r="K10" s="31">
        <f aca="true" t="shared" si="3" ref="K10:K33">IF($F10=0,0,($H10/$F10)*100)</f>
        <v>-4.855088345202649</v>
      </c>
      <c r="L10" s="84">
        <v>40534245620</v>
      </c>
      <c r="M10" s="85">
        <v>44625131890</v>
      </c>
      <c r="N10" s="32">
        <f aca="true" t="shared" si="4" ref="N10:N33">IF($L10=0,0,($E10/$L10)*100)</f>
        <v>-0.8637893826430116</v>
      </c>
      <c r="O10" s="31">
        <f aca="true" t="shared" si="5" ref="O10:O33">IF($M10=0,0,($H10/$M10)*100)</f>
        <v>-1.181478345654252</v>
      </c>
      <c r="P10" s="6"/>
      <c r="Q10" s="33"/>
    </row>
    <row r="11" spans="1:17" ht="16.5">
      <c r="A11" s="7"/>
      <c r="B11" s="34" t="s">
        <v>18</v>
      </c>
      <c r="C11" s="66">
        <f>SUM(C8:C10)</f>
        <v>43226768640</v>
      </c>
      <c r="D11" s="67">
        <v>40534245620</v>
      </c>
      <c r="E11" s="68">
        <f t="shared" si="0"/>
        <v>-2692523020</v>
      </c>
      <c r="F11" s="66">
        <f>SUM(F8:F10)</f>
        <v>47043267790</v>
      </c>
      <c r="G11" s="67">
        <v>44625131890</v>
      </c>
      <c r="H11" s="68">
        <f t="shared" si="1"/>
        <v>-2418135900</v>
      </c>
      <c r="I11" s="68">
        <v>48049662380</v>
      </c>
      <c r="J11" s="35">
        <f t="shared" si="2"/>
        <v>-6.228832514462964</v>
      </c>
      <c r="K11" s="36">
        <f t="shared" si="3"/>
        <v>-5.140237941791161</v>
      </c>
      <c r="L11" s="86">
        <v>40534245620</v>
      </c>
      <c r="M11" s="87">
        <v>44625131890</v>
      </c>
      <c r="N11" s="37">
        <f t="shared" si="4"/>
        <v>-6.642588208602265</v>
      </c>
      <c r="O11" s="36">
        <f t="shared" si="5"/>
        <v>-5.4187759174822245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12362660000</v>
      </c>
      <c r="D13" s="64">
        <v>10751491590</v>
      </c>
      <c r="E13" s="65">
        <f t="shared" si="0"/>
        <v>-1611168410</v>
      </c>
      <c r="F13" s="63">
        <v>13207097450</v>
      </c>
      <c r="G13" s="64">
        <v>11470070450</v>
      </c>
      <c r="H13" s="65">
        <f t="shared" si="1"/>
        <v>-1737027000</v>
      </c>
      <c r="I13" s="65">
        <v>12274127590</v>
      </c>
      <c r="J13" s="30">
        <f t="shared" si="2"/>
        <v>-13.032538385751934</v>
      </c>
      <c r="K13" s="31">
        <f t="shared" si="3"/>
        <v>-13.152223693177945</v>
      </c>
      <c r="L13" s="84">
        <v>40161810560</v>
      </c>
      <c r="M13" s="85">
        <v>43539782450</v>
      </c>
      <c r="N13" s="32">
        <f t="shared" si="4"/>
        <v>-4.01169266906676</v>
      </c>
      <c r="O13" s="31">
        <f t="shared" si="5"/>
        <v>-3.9895169480802033</v>
      </c>
      <c r="P13" s="6"/>
      <c r="Q13" s="33"/>
    </row>
    <row r="14" spans="1:17" ht="12.75">
      <c r="A14" s="3"/>
      <c r="B14" s="29" t="s">
        <v>21</v>
      </c>
      <c r="C14" s="63">
        <v>1345319550</v>
      </c>
      <c r="D14" s="64">
        <v>2789922560</v>
      </c>
      <c r="E14" s="65">
        <f t="shared" si="0"/>
        <v>1444603010</v>
      </c>
      <c r="F14" s="63">
        <v>1517014120</v>
      </c>
      <c r="G14" s="64">
        <v>2942496240</v>
      </c>
      <c r="H14" s="65">
        <f t="shared" si="1"/>
        <v>1425482120</v>
      </c>
      <c r="I14" s="65">
        <v>3222073540</v>
      </c>
      <c r="J14" s="30">
        <f t="shared" si="2"/>
        <v>107.37991654101808</v>
      </c>
      <c r="K14" s="31">
        <f t="shared" si="3"/>
        <v>93.96630533669654</v>
      </c>
      <c r="L14" s="84">
        <v>40161810560</v>
      </c>
      <c r="M14" s="85">
        <v>43539782450</v>
      </c>
      <c r="N14" s="32">
        <f t="shared" si="4"/>
        <v>3.596956884804349</v>
      </c>
      <c r="O14" s="31">
        <f t="shared" si="5"/>
        <v>3.273976211610584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40161810560</v>
      </c>
      <c r="M15" s="85">
        <v>43539782450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14384031950</v>
      </c>
      <c r="D16" s="64">
        <v>13430664590</v>
      </c>
      <c r="E16" s="65">
        <f t="shared" si="0"/>
        <v>-953367360</v>
      </c>
      <c r="F16" s="63">
        <v>15525438980</v>
      </c>
      <c r="G16" s="64">
        <v>15209138250</v>
      </c>
      <c r="H16" s="65">
        <f t="shared" si="1"/>
        <v>-316300730</v>
      </c>
      <c r="I16" s="65">
        <v>16337962350</v>
      </c>
      <c r="J16" s="30">
        <f t="shared" si="2"/>
        <v>-6.627956356840545</v>
      </c>
      <c r="K16" s="31">
        <f t="shared" si="3"/>
        <v>-2.0373061940951316</v>
      </c>
      <c r="L16" s="84">
        <v>40161810560</v>
      </c>
      <c r="M16" s="85">
        <v>43539782450</v>
      </c>
      <c r="N16" s="32">
        <f t="shared" si="4"/>
        <v>-2.3738156888512547</v>
      </c>
      <c r="O16" s="31">
        <f t="shared" si="5"/>
        <v>-0.7264637354659084</v>
      </c>
      <c r="P16" s="6"/>
      <c r="Q16" s="33"/>
    </row>
    <row r="17" spans="1:17" ht="12.75">
      <c r="A17" s="3"/>
      <c r="B17" s="29" t="s">
        <v>23</v>
      </c>
      <c r="C17" s="63">
        <v>13648457060</v>
      </c>
      <c r="D17" s="64">
        <v>13189731820</v>
      </c>
      <c r="E17" s="65">
        <f t="shared" si="0"/>
        <v>-458725240</v>
      </c>
      <c r="F17" s="63">
        <v>13942107380</v>
      </c>
      <c r="G17" s="64">
        <v>13918077510</v>
      </c>
      <c r="H17" s="65">
        <f t="shared" si="1"/>
        <v>-24029870</v>
      </c>
      <c r="I17" s="65">
        <v>14484555840</v>
      </c>
      <c r="J17" s="42">
        <f t="shared" si="2"/>
        <v>-3.361004383011189</v>
      </c>
      <c r="K17" s="31">
        <f t="shared" si="3"/>
        <v>-0.17235464729292596</v>
      </c>
      <c r="L17" s="88">
        <v>40161810560</v>
      </c>
      <c r="M17" s="85">
        <v>43539782450</v>
      </c>
      <c r="N17" s="32">
        <f t="shared" si="4"/>
        <v>-1.1421926292757254</v>
      </c>
      <c r="O17" s="31">
        <f t="shared" si="5"/>
        <v>-0.05519060649325776</v>
      </c>
      <c r="P17" s="6"/>
      <c r="Q17" s="33"/>
    </row>
    <row r="18" spans="1:17" ht="16.5">
      <c r="A18" s="3"/>
      <c r="B18" s="34" t="s">
        <v>24</v>
      </c>
      <c r="C18" s="66">
        <f>SUM(C13:C17)</f>
        <v>41740468560</v>
      </c>
      <c r="D18" s="67">
        <v>40161810560</v>
      </c>
      <c r="E18" s="68">
        <f t="shared" si="0"/>
        <v>-1578658000</v>
      </c>
      <c r="F18" s="66">
        <f>SUM(F13:F17)</f>
        <v>44191657930</v>
      </c>
      <c r="G18" s="67">
        <v>43539782450</v>
      </c>
      <c r="H18" s="68">
        <f t="shared" si="1"/>
        <v>-651875480</v>
      </c>
      <c r="I18" s="68">
        <v>46318719320</v>
      </c>
      <c r="J18" s="43">
        <f t="shared" si="2"/>
        <v>-3.782080207678435</v>
      </c>
      <c r="K18" s="36">
        <f t="shared" si="3"/>
        <v>-1.475109806997006</v>
      </c>
      <c r="L18" s="89">
        <v>40161810560</v>
      </c>
      <c r="M18" s="87">
        <v>43539782450</v>
      </c>
      <c r="N18" s="37">
        <f t="shared" si="4"/>
        <v>-3.930744102389392</v>
      </c>
      <c r="O18" s="36">
        <f t="shared" si="5"/>
        <v>-1.4971950784287853</v>
      </c>
      <c r="P18" s="6"/>
      <c r="Q18" s="38"/>
    </row>
    <row r="19" spans="1:17" ht="16.5">
      <c r="A19" s="44"/>
      <c r="B19" s="45" t="s">
        <v>25</v>
      </c>
      <c r="C19" s="72">
        <f>C11-C18</f>
        <v>1486300080</v>
      </c>
      <c r="D19" s="73">
        <v>372435060</v>
      </c>
      <c r="E19" s="74">
        <f t="shared" si="0"/>
        <v>-1113865020</v>
      </c>
      <c r="F19" s="75">
        <f>F11-F18</f>
        <v>2851609860</v>
      </c>
      <c r="G19" s="76">
        <v>1085349440</v>
      </c>
      <c r="H19" s="77">
        <f t="shared" si="1"/>
        <v>-1766260420</v>
      </c>
      <c r="I19" s="77">
        <v>1730943060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1000000000</v>
      </c>
      <c r="D22" s="64">
        <v>1023498000</v>
      </c>
      <c r="E22" s="65">
        <f t="shared" si="0"/>
        <v>23498000</v>
      </c>
      <c r="F22" s="63">
        <v>1000000000</v>
      </c>
      <c r="G22" s="64">
        <v>1000000000</v>
      </c>
      <c r="H22" s="65">
        <f t="shared" si="1"/>
        <v>0</v>
      </c>
      <c r="I22" s="65">
        <v>1000000000</v>
      </c>
      <c r="J22" s="30">
        <f t="shared" si="2"/>
        <v>2.3498</v>
      </c>
      <c r="K22" s="31">
        <f t="shared" si="3"/>
        <v>0</v>
      </c>
      <c r="L22" s="84">
        <v>4792769000</v>
      </c>
      <c r="M22" s="85">
        <v>5098905000</v>
      </c>
      <c r="N22" s="32">
        <f t="shared" si="4"/>
        <v>0.4902802534401303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240948000</v>
      </c>
      <c r="E23" s="65">
        <f t="shared" si="0"/>
        <v>240948000</v>
      </c>
      <c r="F23" s="63">
        <v>0</v>
      </c>
      <c r="G23" s="64">
        <v>551695000</v>
      </c>
      <c r="H23" s="65">
        <f t="shared" si="1"/>
        <v>551695000</v>
      </c>
      <c r="I23" s="65">
        <v>907872000</v>
      </c>
      <c r="J23" s="30">
        <f t="shared" si="2"/>
        <v>0</v>
      </c>
      <c r="K23" s="31">
        <f t="shared" si="3"/>
        <v>0</v>
      </c>
      <c r="L23" s="84">
        <v>4792769000</v>
      </c>
      <c r="M23" s="85">
        <v>5098905000</v>
      </c>
      <c r="N23" s="32">
        <f t="shared" si="4"/>
        <v>5.0273234533106015</v>
      </c>
      <c r="O23" s="31">
        <f t="shared" si="5"/>
        <v>10.819872109796123</v>
      </c>
      <c r="P23" s="6"/>
      <c r="Q23" s="33"/>
    </row>
    <row r="24" spans="1:17" ht="12.75">
      <c r="A24" s="7"/>
      <c r="B24" s="29" t="s">
        <v>29</v>
      </c>
      <c r="C24" s="63">
        <v>3683337000</v>
      </c>
      <c r="D24" s="64">
        <v>3528323000</v>
      </c>
      <c r="E24" s="65">
        <f t="shared" si="0"/>
        <v>-155014000</v>
      </c>
      <c r="F24" s="63">
        <v>4002340000</v>
      </c>
      <c r="G24" s="64">
        <v>3547210000</v>
      </c>
      <c r="H24" s="65">
        <f t="shared" si="1"/>
        <v>-455130000</v>
      </c>
      <c r="I24" s="65">
        <v>3675520000</v>
      </c>
      <c r="J24" s="30">
        <f t="shared" si="2"/>
        <v>-4.2085206974002105</v>
      </c>
      <c r="K24" s="31">
        <f t="shared" si="3"/>
        <v>-11.371597615394993</v>
      </c>
      <c r="L24" s="84">
        <v>4792769000</v>
      </c>
      <c r="M24" s="85">
        <v>5098905000</v>
      </c>
      <c r="N24" s="32">
        <f t="shared" si="4"/>
        <v>-3.234330717795913</v>
      </c>
      <c r="O24" s="31">
        <f t="shared" si="5"/>
        <v>-8.926034119090275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4792769000</v>
      </c>
      <c r="M25" s="85">
        <v>5098905000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4683337000</v>
      </c>
      <c r="D26" s="67">
        <v>4792769000</v>
      </c>
      <c r="E26" s="68">
        <f t="shared" si="0"/>
        <v>109432000</v>
      </c>
      <c r="F26" s="66">
        <f>SUM(F22:F24)</f>
        <v>5002340000</v>
      </c>
      <c r="G26" s="67">
        <v>5098905000</v>
      </c>
      <c r="H26" s="68">
        <f t="shared" si="1"/>
        <v>96565000</v>
      </c>
      <c r="I26" s="68">
        <v>5583392000</v>
      </c>
      <c r="J26" s="43">
        <f t="shared" si="2"/>
        <v>2.3366245051338392</v>
      </c>
      <c r="K26" s="36">
        <f t="shared" si="3"/>
        <v>1.9303965744031795</v>
      </c>
      <c r="L26" s="89">
        <v>4792769000</v>
      </c>
      <c r="M26" s="87">
        <v>5098905000</v>
      </c>
      <c r="N26" s="37">
        <f t="shared" si="4"/>
        <v>2.283272988954819</v>
      </c>
      <c r="O26" s="36">
        <f t="shared" si="5"/>
        <v>1.8938379907058476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595384000</v>
      </c>
      <c r="D28" s="64">
        <v>357092000</v>
      </c>
      <c r="E28" s="65">
        <f t="shared" si="0"/>
        <v>-238292000</v>
      </c>
      <c r="F28" s="63">
        <v>500950000</v>
      </c>
      <c r="G28" s="64">
        <v>436885000</v>
      </c>
      <c r="H28" s="65">
        <f t="shared" si="1"/>
        <v>-64065000</v>
      </c>
      <c r="I28" s="65">
        <v>408109000</v>
      </c>
      <c r="J28" s="30">
        <f t="shared" si="2"/>
        <v>-40.02324550206253</v>
      </c>
      <c r="K28" s="31">
        <f t="shared" si="3"/>
        <v>-12.788701467212297</v>
      </c>
      <c r="L28" s="84">
        <v>4792769000</v>
      </c>
      <c r="M28" s="85">
        <v>5098905000</v>
      </c>
      <c r="N28" s="32">
        <f t="shared" si="4"/>
        <v>-4.971906636852308</v>
      </c>
      <c r="O28" s="31">
        <f t="shared" si="5"/>
        <v>-1.2564462369861764</v>
      </c>
      <c r="P28" s="6"/>
      <c r="Q28" s="33"/>
    </row>
    <row r="29" spans="1:17" ht="12.75">
      <c r="A29" s="7"/>
      <c r="B29" s="29" t="s">
        <v>33</v>
      </c>
      <c r="C29" s="63">
        <v>770096000</v>
      </c>
      <c r="D29" s="64">
        <v>425663000</v>
      </c>
      <c r="E29" s="65">
        <f t="shared" si="0"/>
        <v>-344433000</v>
      </c>
      <c r="F29" s="63">
        <v>799180000</v>
      </c>
      <c r="G29" s="64">
        <v>580378000</v>
      </c>
      <c r="H29" s="65">
        <f t="shared" si="1"/>
        <v>-218802000</v>
      </c>
      <c r="I29" s="65">
        <v>633386000</v>
      </c>
      <c r="J29" s="30">
        <f t="shared" si="2"/>
        <v>-44.72598221520434</v>
      </c>
      <c r="K29" s="31">
        <f t="shared" si="3"/>
        <v>-27.37831277058985</v>
      </c>
      <c r="L29" s="84">
        <v>4792769000</v>
      </c>
      <c r="M29" s="85">
        <v>5098905000</v>
      </c>
      <c r="N29" s="32">
        <f t="shared" si="4"/>
        <v>-7.1865136834260115</v>
      </c>
      <c r="O29" s="31">
        <f t="shared" si="5"/>
        <v>-4.291156630688354</v>
      </c>
      <c r="P29" s="6"/>
      <c r="Q29" s="33"/>
    </row>
    <row r="30" spans="1:17" ht="12.75">
      <c r="A30" s="7"/>
      <c r="B30" s="29" t="s">
        <v>34</v>
      </c>
      <c r="C30" s="63">
        <v>743261000</v>
      </c>
      <c r="D30" s="64">
        <v>602603000</v>
      </c>
      <c r="E30" s="65">
        <f t="shared" si="0"/>
        <v>-140658000</v>
      </c>
      <c r="F30" s="63">
        <v>792459000</v>
      </c>
      <c r="G30" s="64">
        <v>658742000</v>
      </c>
      <c r="H30" s="65">
        <f t="shared" si="1"/>
        <v>-133717000</v>
      </c>
      <c r="I30" s="65">
        <v>789800000</v>
      </c>
      <c r="J30" s="30">
        <f t="shared" si="2"/>
        <v>-18.924442423321015</v>
      </c>
      <c r="K30" s="31">
        <f t="shared" si="3"/>
        <v>-16.87368053110634</v>
      </c>
      <c r="L30" s="84">
        <v>4792769000</v>
      </c>
      <c r="M30" s="85">
        <v>5098905000</v>
      </c>
      <c r="N30" s="32">
        <f t="shared" si="4"/>
        <v>-2.934796148113961</v>
      </c>
      <c r="O30" s="31">
        <f t="shared" si="5"/>
        <v>-2.6224650194502543</v>
      </c>
      <c r="P30" s="6"/>
      <c r="Q30" s="33"/>
    </row>
    <row r="31" spans="1:17" ht="12.75">
      <c r="A31" s="7"/>
      <c r="B31" s="29" t="s">
        <v>35</v>
      </c>
      <c r="C31" s="63">
        <v>2645477000</v>
      </c>
      <c r="D31" s="64">
        <v>1848462000</v>
      </c>
      <c r="E31" s="65">
        <f t="shared" si="0"/>
        <v>-797015000</v>
      </c>
      <c r="F31" s="63">
        <v>2656818000</v>
      </c>
      <c r="G31" s="64">
        <v>1789795000</v>
      </c>
      <c r="H31" s="65">
        <f t="shared" si="1"/>
        <v>-867023000</v>
      </c>
      <c r="I31" s="65">
        <v>1845625000</v>
      </c>
      <c r="J31" s="30">
        <f t="shared" si="2"/>
        <v>-30.127459055588083</v>
      </c>
      <c r="K31" s="31">
        <f t="shared" si="3"/>
        <v>-32.633887605398634</v>
      </c>
      <c r="L31" s="84">
        <v>4792769000</v>
      </c>
      <c r="M31" s="85">
        <v>5098905000</v>
      </c>
      <c r="N31" s="32">
        <f t="shared" si="4"/>
        <v>-16.62953086201317</v>
      </c>
      <c r="O31" s="31">
        <f t="shared" si="5"/>
        <v>-17.00410186108586</v>
      </c>
      <c r="P31" s="6"/>
      <c r="Q31" s="33"/>
    </row>
    <row r="32" spans="1:17" ht="12.75">
      <c r="A32" s="7"/>
      <c r="B32" s="29" t="s">
        <v>36</v>
      </c>
      <c r="C32" s="63">
        <v>3254090000</v>
      </c>
      <c r="D32" s="64">
        <v>1558949000</v>
      </c>
      <c r="E32" s="65">
        <f t="shared" si="0"/>
        <v>-1695141000</v>
      </c>
      <c r="F32" s="63">
        <v>2924724000</v>
      </c>
      <c r="G32" s="64">
        <v>1633105000</v>
      </c>
      <c r="H32" s="65">
        <f t="shared" si="1"/>
        <v>-1291619000</v>
      </c>
      <c r="I32" s="65">
        <v>1906472000</v>
      </c>
      <c r="J32" s="30">
        <f t="shared" si="2"/>
        <v>-52.09262804655065</v>
      </c>
      <c r="K32" s="31">
        <f t="shared" si="3"/>
        <v>-44.16208161864162</v>
      </c>
      <c r="L32" s="84">
        <v>4792769000</v>
      </c>
      <c r="M32" s="85">
        <v>5098905000</v>
      </c>
      <c r="N32" s="32">
        <f t="shared" si="4"/>
        <v>-35.36871900147911</v>
      </c>
      <c r="O32" s="31">
        <f t="shared" si="5"/>
        <v>-25.331301524543015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8008308000</v>
      </c>
      <c r="D33" s="82">
        <v>4792769000</v>
      </c>
      <c r="E33" s="83">
        <f t="shared" si="0"/>
        <v>-3215539000</v>
      </c>
      <c r="F33" s="81">
        <f>SUM(F28:F32)</f>
        <v>7674131000</v>
      </c>
      <c r="G33" s="82">
        <v>5098905000</v>
      </c>
      <c r="H33" s="83">
        <f t="shared" si="1"/>
        <v>-2575226000</v>
      </c>
      <c r="I33" s="83">
        <v>5583392000</v>
      </c>
      <c r="J33" s="58">
        <f t="shared" si="2"/>
        <v>-40.15253908815695</v>
      </c>
      <c r="K33" s="59">
        <f t="shared" si="3"/>
        <v>-33.55723273423401</v>
      </c>
      <c r="L33" s="96">
        <v>4792769000</v>
      </c>
      <c r="M33" s="97">
        <v>5098905000</v>
      </c>
      <c r="N33" s="60">
        <f t="shared" si="4"/>
        <v>-67.09146633188455</v>
      </c>
      <c r="O33" s="59">
        <f t="shared" si="5"/>
        <v>-50.50547127275365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49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10517013100</v>
      </c>
      <c r="D8" s="64">
        <v>10511518816</v>
      </c>
      <c r="E8" s="65">
        <f>($D8-$C8)</f>
        <v>-5494284</v>
      </c>
      <c r="F8" s="63">
        <v>11045428124</v>
      </c>
      <c r="G8" s="64">
        <v>11555663152</v>
      </c>
      <c r="H8" s="65">
        <f>($G8-$F8)</f>
        <v>510235028</v>
      </c>
      <c r="I8" s="65">
        <v>12624125710</v>
      </c>
      <c r="J8" s="30">
        <f>IF($C8=0,0,($E8/$C8)*100)</f>
        <v>-0.05224186703732451</v>
      </c>
      <c r="K8" s="31">
        <f>IF($F8=0,0,($H8/$F8)*100)</f>
        <v>4.619422826095247</v>
      </c>
      <c r="L8" s="84">
        <v>42443102629</v>
      </c>
      <c r="M8" s="85">
        <v>46562550715</v>
      </c>
      <c r="N8" s="32">
        <f>IF($L8=0,0,($E8/$L8)*100)</f>
        <v>-0.01294505740550158</v>
      </c>
      <c r="O8" s="31">
        <f>IF($M8=0,0,($H8/$M8)*100)</f>
        <v>1.095805578012781</v>
      </c>
      <c r="P8" s="6"/>
      <c r="Q8" s="33"/>
    </row>
    <row r="9" spans="1:17" ht="12.75">
      <c r="A9" s="3"/>
      <c r="B9" s="29" t="s">
        <v>16</v>
      </c>
      <c r="C9" s="63">
        <v>22419166360</v>
      </c>
      <c r="D9" s="64">
        <v>19885709445</v>
      </c>
      <c r="E9" s="65">
        <f>($D9-$C9)</f>
        <v>-2533456915</v>
      </c>
      <c r="F9" s="63">
        <v>25311082474</v>
      </c>
      <c r="G9" s="64">
        <v>22553509497</v>
      </c>
      <c r="H9" s="65">
        <f>($G9-$F9)</f>
        <v>-2757572977</v>
      </c>
      <c r="I9" s="65">
        <v>24407147977</v>
      </c>
      <c r="J9" s="30">
        <f>IF($C9=0,0,($E9/$C9)*100)</f>
        <v>-11.300406421534758</v>
      </c>
      <c r="K9" s="31">
        <f>IF($F9=0,0,($H9/$F9)*100)</f>
        <v>-10.894725580514498</v>
      </c>
      <c r="L9" s="84">
        <v>42443102629</v>
      </c>
      <c r="M9" s="85">
        <v>46562550715</v>
      </c>
      <c r="N9" s="32">
        <f>IF($L9=0,0,($E9/$L9)*100)</f>
        <v>-5.969066251223987</v>
      </c>
      <c r="O9" s="31">
        <f>IF($M9=0,0,($H9/$M9)*100)</f>
        <v>-5.9222979296786145</v>
      </c>
      <c r="P9" s="6"/>
      <c r="Q9" s="33"/>
    </row>
    <row r="10" spans="1:17" ht="12.75">
      <c r="A10" s="3"/>
      <c r="B10" s="29" t="s">
        <v>17</v>
      </c>
      <c r="C10" s="63">
        <v>12140998703</v>
      </c>
      <c r="D10" s="64">
        <v>12045874368</v>
      </c>
      <c r="E10" s="65">
        <f aca="true" t="shared" si="0" ref="E10:E33">($D10-$C10)</f>
        <v>-95124335</v>
      </c>
      <c r="F10" s="63">
        <v>12805205698</v>
      </c>
      <c r="G10" s="64">
        <v>12453378066</v>
      </c>
      <c r="H10" s="65">
        <f aca="true" t="shared" si="1" ref="H10:H33">($G10-$F10)</f>
        <v>-351827632</v>
      </c>
      <c r="I10" s="65">
        <v>13206465752</v>
      </c>
      <c r="J10" s="30">
        <f aca="true" t="shared" si="2" ref="J10:J33">IF($C10=0,0,($E10/$C10)*100)</f>
        <v>-0.7834967890779454</v>
      </c>
      <c r="K10" s="31">
        <f aca="true" t="shared" si="3" ref="K10:K33">IF($F10=0,0,($H10/$F10)*100)</f>
        <v>-2.747535965431237</v>
      </c>
      <c r="L10" s="84">
        <v>42443102629</v>
      </c>
      <c r="M10" s="85">
        <v>46562550715</v>
      </c>
      <c r="N10" s="32">
        <f aca="true" t="shared" si="4" ref="N10:N33">IF($L10=0,0,($E10/$L10)*100)</f>
        <v>-0.22412201066329354</v>
      </c>
      <c r="O10" s="31">
        <f aca="true" t="shared" si="5" ref="O10:O33">IF($M10=0,0,($H10/$M10)*100)</f>
        <v>-0.7556021450660341</v>
      </c>
      <c r="P10" s="6"/>
      <c r="Q10" s="33"/>
    </row>
    <row r="11" spans="1:17" ht="16.5">
      <c r="A11" s="7"/>
      <c r="B11" s="34" t="s">
        <v>18</v>
      </c>
      <c r="C11" s="66">
        <f>SUM(C8:C10)</f>
        <v>45077178163</v>
      </c>
      <c r="D11" s="67">
        <v>42443102629</v>
      </c>
      <c r="E11" s="68">
        <f t="shared" si="0"/>
        <v>-2634075534</v>
      </c>
      <c r="F11" s="66">
        <f>SUM(F8:F10)</f>
        <v>49161716296</v>
      </c>
      <c r="G11" s="67">
        <v>46562550715</v>
      </c>
      <c r="H11" s="68">
        <f t="shared" si="1"/>
        <v>-2599165581</v>
      </c>
      <c r="I11" s="68">
        <v>50237739439</v>
      </c>
      <c r="J11" s="35">
        <f t="shared" si="2"/>
        <v>-5.843479209091415</v>
      </c>
      <c r="K11" s="36">
        <f t="shared" si="3"/>
        <v>-5.286970791154984</v>
      </c>
      <c r="L11" s="86">
        <v>42443102629</v>
      </c>
      <c r="M11" s="87">
        <v>46562550715</v>
      </c>
      <c r="N11" s="37">
        <f t="shared" si="4"/>
        <v>-6.206133319292783</v>
      </c>
      <c r="O11" s="36">
        <f t="shared" si="5"/>
        <v>-5.582094496731868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14991559145</v>
      </c>
      <c r="D13" s="64">
        <v>15296103671</v>
      </c>
      <c r="E13" s="65">
        <f t="shared" si="0"/>
        <v>304544526</v>
      </c>
      <c r="F13" s="63">
        <v>16167233173</v>
      </c>
      <c r="G13" s="64">
        <v>16695357935</v>
      </c>
      <c r="H13" s="65">
        <f t="shared" si="1"/>
        <v>528124762</v>
      </c>
      <c r="I13" s="65">
        <v>18073833675</v>
      </c>
      <c r="J13" s="30">
        <f t="shared" si="2"/>
        <v>2.031439979353795</v>
      </c>
      <c r="K13" s="31">
        <f t="shared" si="3"/>
        <v>3.2666366368859694</v>
      </c>
      <c r="L13" s="84">
        <v>45118984738</v>
      </c>
      <c r="M13" s="85">
        <v>47102378766</v>
      </c>
      <c r="N13" s="32">
        <f t="shared" si="4"/>
        <v>0.6749808927848221</v>
      </c>
      <c r="O13" s="31">
        <f t="shared" si="5"/>
        <v>1.1212273686296652</v>
      </c>
      <c r="P13" s="6"/>
      <c r="Q13" s="33"/>
    </row>
    <row r="14" spans="1:17" ht="12.75">
      <c r="A14" s="3"/>
      <c r="B14" s="29" t="s">
        <v>21</v>
      </c>
      <c r="C14" s="63">
        <v>2343443504</v>
      </c>
      <c r="D14" s="64">
        <v>3640802926</v>
      </c>
      <c r="E14" s="65">
        <f t="shared" si="0"/>
        <v>1297359422</v>
      </c>
      <c r="F14" s="63">
        <v>2529992130</v>
      </c>
      <c r="G14" s="64">
        <v>2251537180</v>
      </c>
      <c r="H14" s="65">
        <f t="shared" si="1"/>
        <v>-278454950</v>
      </c>
      <c r="I14" s="65">
        <v>2360837718</v>
      </c>
      <c r="J14" s="30">
        <f t="shared" si="2"/>
        <v>55.361241684962756</v>
      </c>
      <c r="K14" s="31">
        <f t="shared" si="3"/>
        <v>-11.006158742477986</v>
      </c>
      <c r="L14" s="84">
        <v>45118984738</v>
      </c>
      <c r="M14" s="85">
        <v>47102378766</v>
      </c>
      <c r="N14" s="32">
        <f t="shared" si="4"/>
        <v>2.8754180297575296</v>
      </c>
      <c r="O14" s="31">
        <f t="shared" si="5"/>
        <v>-0.591169612437913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45118984738</v>
      </c>
      <c r="M15" s="85">
        <v>47102378766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11473833400</v>
      </c>
      <c r="D16" s="64">
        <v>9990881389</v>
      </c>
      <c r="E16" s="65">
        <f t="shared" si="0"/>
        <v>-1482952011</v>
      </c>
      <c r="F16" s="63">
        <v>12575399502</v>
      </c>
      <c r="G16" s="64">
        <v>11092084459</v>
      </c>
      <c r="H16" s="65">
        <f t="shared" si="1"/>
        <v>-1483315043</v>
      </c>
      <c r="I16" s="65">
        <v>12044043916</v>
      </c>
      <c r="J16" s="30">
        <f t="shared" si="2"/>
        <v>-12.92464304911382</v>
      </c>
      <c r="K16" s="31">
        <f t="shared" si="3"/>
        <v>-11.79537113523982</v>
      </c>
      <c r="L16" s="84">
        <v>45118984738</v>
      </c>
      <c r="M16" s="85">
        <v>47102378766</v>
      </c>
      <c r="N16" s="32">
        <f t="shared" si="4"/>
        <v>-3.28675837812244</v>
      </c>
      <c r="O16" s="31">
        <f t="shared" si="5"/>
        <v>-3.149129793144766</v>
      </c>
      <c r="P16" s="6"/>
      <c r="Q16" s="33"/>
    </row>
    <row r="17" spans="1:17" ht="12.75">
      <c r="A17" s="3"/>
      <c r="B17" s="29" t="s">
        <v>23</v>
      </c>
      <c r="C17" s="63">
        <v>16070144502</v>
      </c>
      <c r="D17" s="64">
        <v>16191196752</v>
      </c>
      <c r="E17" s="65">
        <f t="shared" si="0"/>
        <v>121052250</v>
      </c>
      <c r="F17" s="63">
        <v>17227776935</v>
      </c>
      <c r="G17" s="64">
        <v>17063399192</v>
      </c>
      <c r="H17" s="65">
        <f t="shared" si="1"/>
        <v>-164377743</v>
      </c>
      <c r="I17" s="65">
        <v>18144575112</v>
      </c>
      <c r="J17" s="42">
        <f t="shared" si="2"/>
        <v>0.7532741848396852</v>
      </c>
      <c r="K17" s="31">
        <f t="shared" si="3"/>
        <v>-0.9541436693787794</v>
      </c>
      <c r="L17" s="88">
        <v>45118984738</v>
      </c>
      <c r="M17" s="85">
        <v>47102378766</v>
      </c>
      <c r="N17" s="32">
        <f t="shared" si="4"/>
        <v>0.2682955981898406</v>
      </c>
      <c r="O17" s="31">
        <f t="shared" si="5"/>
        <v>-0.3489797061346148</v>
      </c>
      <c r="P17" s="6"/>
      <c r="Q17" s="33"/>
    </row>
    <row r="18" spans="1:17" ht="16.5">
      <c r="A18" s="3"/>
      <c r="B18" s="34" t="s">
        <v>24</v>
      </c>
      <c r="C18" s="66">
        <f>SUM(C13:C17)</f>
        <v>44878980551</v>
      </c>
      <c r="D18" s="67">
        <v>45118984738</v>
      </c>
      <c r="E18" s="68">
        <f t="shared" si="0"/>
        <v>240004187</v>
      </c>
      <c r="F18" s="66">
        <f>SUM(F13:F17)</f>
        <v>48500401740</v>
      </c>
      <c r="G18" s="67">
        <v>47102378766</v>
      </c>
      <c r="H18" s="68">
        <f t="shared" si="1"/>
        <v>-1398022974</v>
      </c>
      <c r="I18" s="68">
        <v>50623290421</v>
      </c>
      <c r="J18" s="43">
        <f t="shared" si="2"/>
        <v>0.5347808351556956</v>
      </c>
      <c r="K18" s="36">
        <f t="shared" si="3"/>
        <v>-2.8824977192859023</v>
      </c>
      <c r="L18" s="89">
        <v>45118984738</v>
      </c>
      <c r="M18" s="87">
        <v>47102378766</v>
      </c>
      <c r="N18" s="37">
        <f t="shared" si="4"/>
        <v>0.5319361426097522</v>
      </c>
      <c r="O18" s="36">
        <f t="shared" si="5"/>
        <v>-2.9680517430876288</v>
      </c>
      <c r="P18" s="6"/>
      <c r="Q18" s="38"/>
    </row>
    <row r="19" spans="1:17" ht="16.5">
      <c r="A19" s="44"/>
      <c r="B19" s="45" t="s">
        <v>25</v>
      </c>
      <c r="C19" s="72">
        <f>C11-C18</f>
        <v>198197612</v>
      </c>
      <c r="D19" s="73">
        <v>-2675882109</v>
      </c>
      <c r="E19" s="74">
        <f t="shared" si="0"/>
        <v>-2874079721</v>
      </c>
      <c r="F19" s="75">
        <f>F11-F18</f>
        <v>661314556</v>
      </c>
      <c r="G19" s="76">
        <v>-539828051</v>
      </c>
      <c r="H19" s="77">
        <f t="shared" si="1"/>
        <v>-1201142607</v>
      </c>
      <c r="I19" s="77">
        <v>-385550982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7254827767</v>
      </c>
      <c r="D22" s="64">
        <v>2500000000</v>
      </c>
      <c r="E22" s="65">
        <f t="shared" si="0"/>
        <v>-4754827767</v>
      </c>
      <c r="F22" s="63">
        <v>7147223202</v>
      </c>
      <c r="G22" s="64">
        <v>5000000001</v>
      </c>
      <c r="H22" s="65">
        <f t="shared" si="1"/>
        <v>-2147223201</v>
      </c>
      <c r="I22" s="65">
        <v>5000000000</v>
      </c>
      <c r="J22" s="30">
        <f t="shared" si="2"/>
        <v>-65.54018813000995</v>
      </c>
      <c r="K22" s="31">
        <f t="shared" si="3"/>
        <v>-30.04276122787301</v>
      </c>
      <c r="L22" s="84">
        <v>9666369186</v>
      </c>
      <c r="M22" s="85">
        <v>9667915504</v>
      </c>
      <c r="N22" s="32">
        <f t="shared" si="4"/>
        <v>-49.18938719914106</v>
      </c>
      <c r="O22" s="31">
        <f t="shared" si="5"/>
        <v>-22.20978451985445</v>
      </c>
      <c r="P22" s="6"/>
      <c r="Q22" s="33"/>
    </row>
    <row r="23" spans="1:17" ht="12.75">
      <c r="A23" s="7"/>
      <c r="B23" s="29" t="s">
        <v>28</v>
      </c>
      <c r="C23" s="63">
        <v>-7229075985</v>
      </c>
      <c r="D23" s="64">
        <v>4282555028</v>
      </c>
      <c r="E23" s="65">
        <f t="shared" si="0"/>
        <v>11511631013</v>
      </c>
      <c r="F23" s="63">
        <v>-7122488757</v>
      </c>
      <c r="G23" s="64">
        <v>1354936308</v>
      </c>
      <c r="H23" s="65">
        <f t="shared" si="1"/>
        <v>8477425065</v>
      </c>
      <c r="I23" s="65">
        <v>2263928964</v>
      </c>
      <c r="J23" s="30">
        <f t="shared" si="2"/>
        <v>-159.24069738492312</v>
      </c>
      <c r="K23" s="31">
        <f t="shared" si="3"/>
        <v>-119.02335481636759</v>
      </c>
      <c r="L23" s="84">
        <v>9666369186</v>
      </c>
      <c r="M23" s="85">
        <v>9667915504</v>
      </c>
      <c r="N23" s="32">
        <f t="shared" si="4"/>
        <v>119.08950290945364</v>
      </c>
      <c r="O23" s="31">
        <f t="shared" si="5"/>
        <v>87.68617248974252</v>
      </c>
      <c r="P23" s="6"/>
      <c r="Q23" s="33"/>
    </row>
    <row r="24" spans="1:17" ht="12.75">
      <c r="A24" s="7"/>
      <c r="B24" s="29" t="s">
        <v>29</v>
      </c>
      <c r="C24" s="63">
        <v>3100526896</v>
      </c>
      <c r="D24" s="64">
        <v>2883814158</v>
      </c>
      <c r="E24" s="65">
        <f t="shared" si="0"/>
        <v>-216712738</v>
      </c>
      <c r="F24" s="63">
        <v>3665513613</v>
      </c>
      <c r="G24" s="64">
        <v>3312979195</v>
      </c>
      <c r="H24" s="65">
        <f t="shared" si="1"/>
        <v>-352534418</v>
      </c>
      <c r="I24" s="65">
        <v>3424875224</v>
      </c>
      <c r="J24" s="30">
        <f t="shared" si="2"/>
        <v>-6.989545495624689</v>
      </c>
      <c r="K24" s="31">
        <f t="shared" si="3"/>
        <v>-9.617599475001596</v>
      </c>
      <c r="L24" s="84">
        <v>9666369186</v>
      </c>
      <c r="M24" s="85">
        <v>9667915504</v>
      </c>
      <c r="N24" s="32">
        <f t="shared" si="4"/>
        <v>-2.2419249030325625</v>
      </c>
      <c r="O24" s="31">
        <f t="shared" si="5"/>
        <v>-3.6464366890064617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9666369186</v>
      </c>
      <c r="M25" s="85">
        <v>9667915504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3126278678</v>
      </c>
      <c r="D26" s="67">
        <v>9666369186</v>
      </c>
      <c r="E26" s="68">
        <f t="shared" si="0"/>
        <v>6540090508</v>
      </c>
      <c r="F26" s="66">
        <f>SUM(F22:F24)</f>
        <v>3690248058</v>
      </c>
      <c r="G26" s="67">
        <v>9667915504</v>
      </c>
      <c r="H26" s="68">
        <f t="shared" si="1"/>
        <v>5977667446</v>
      </c>
      <c r="I26" s="68">
        <v>10688804188</v>
      </c>
      <c r="J26" s="43">
        <f t="shared" si="2"/>
        <v>209.19729754175168</v>
      </c>
      <c r="K26" s="36">
        <f t="shared" si="3"/>
        <v>161.98551837297654</v>
      </c>
      <c r="L26" s="89">
        <v>9666369186</v>
      </c>
      <c r="M26" s="87">
        <v>9667915504</v>
      </c>
      <c r="N26" s="37">
        <f t="shared" si="4"/>
        <v>67.65819080728002</v>
      </c>
      <c r="O26" s="36">
        <f t="shared" si="5"/>
        <v>61.82995128088161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2020134159</v>
      </c>
      <c r="D28" s="64">
        <v>1032458380</v>
      </c>
      <c r="E28" s="65">
        <f t="shared" si="0"/>
        <v>-987675779</v>
      </c>
      <c r="F28" s="63">
        <v>1835382007</v>
      </c>
      <c r="G28" s="64">
        <v>1076479781</v>
      </c>
      <c r="H28" s="65">
        <f t="shared" si="1"/>
        <v>-758902226</v>
      </c>
      <c r="I28" s="65">
        <v>1197469440</v>
      </c>
      <c r="J28" s="30">
        <f t="shared" si="2"/>
        <v>-48.89159339243667</v>
      </c>
      <c r="K28" s="31">
        <f t="shared" si="3"/>
        <v>-41.34846168839008</v>
      </c>
      <c r="L28" s="84">
        <v>9681356781</v>
      </c>
      <c r="M28" s="85">
        <v>9680727953</v>
      </c>
      <c r="N28" s="32">
        <f t="shared" si="4"/>
        <v>-10.201832257007078</v>
      </c>
      <c r="O28" s="31">
        <f t="shared" si="5"/>
        <v>-7.839309499083906</v>
      </c>
      <c r="P28" s="6"/>
      <c r="Q28" s="33"/>
    </row>
    <row r="29" spans="1:17" ht="12.75">
      <c r="A29" s="7"/>
      <c r="B29" s="29" t="s">
        <v>33</v>
      </c>
      <c r="C29" s="63">
        <v>903392355</v>
      </c>
      <c r="D29" s="64">
        <v>919891036</v>
      </c>
      <c r="E29" s="65">
        <f t="shared" si="0"/>
        <v>16498681</v>
      </c>
      <c r="F29" s="63">
        <v>1391391321</v>
      </c>
      <c r="G29" s="64">
        <v>923808232</v>
      </c>
      <c r="H29" s="65">
        <f t="shared" si="1"/>
        <v>-467583089</v>
      </c>
      <c r="I29" s="65">
        <v>1010530668</v>
      </c>
      <c r="J29" s="30">
        <f t="shared" si="2"/>
        <v>1.8263029246024558</v>
      </c>
      <c r="K29" s="31">
        <f t="shared" si="3"/>
        <v>-33.60543378004871</v>
      </c>
      <c r="L29" s="84">
        <v>9681356781</v>
      </c>
      <c r="M29" s="85">
        <v>9680727953</v>
      </c>
      <c r="N29" s="32">
        <f t="shared" si="4"/>
        <v>0.17041703320323073</v>
      </c>
      <c r="O29" s="31">
        <f t="shared" si="5"/>
        <v>-4.830040584449011</v>
      </c>
      <c r="P29" s="6"/>
      <c r="Q29" s="33"/>
    </row>
    <row r="30" spans="1:17" ht="12.75">
      <c r="A30" s="7"/>
      <c r="B30" s="29" t="s">
        <v>34</v>
      </c>
      <c r="C30" s="63">
        <v>188683704</v>
      </c>
      <c r="D30" s="64">
        <v>177085141</v>
      </c>
      <c r="E30" s="65">
        <f t="shared" si="0"/>
        <v>-11598563</v>
      </c>
      <c r="F30" s="63">
        <v>31750000</v>
      </c>
      <c r="G30" s="64">
        <v>123926931</v>
      </c>
      <c r="H30" s="65">
        <f t="shared" si="1"/>
        <v>92176931</v>
      </c>
      <c r="I30" s="65">
        <v>163665263</v>
      </c>
      <c r="J30" s="30">
        <f t="shared" si="2"/>
        <v>-6.147093126812901</v>
      </c>
      <c r="K30" s="31">
        <f t="shared" si="3"/>
        <v>290.321042519685</v>
      </c>
      <c r="L30" s="84">
        <v>9681356781</v>
      </c>
      <c r="M30" s="85">
        <v>9680727953</v>
      </c>
      <c r="N30" s="32">
        <f t="shared" si="4"/>
        <v>-0.11980307370515032</v>
      </c>
      <c r="O30" s="31">
        <f t="shared" si="5"/>
        <v>0.9521694179148471</v>
      </c>
      <c r="P30" s="6"/>
      <c r="Q30" s="33"/>
    </row>
    <row r="31" spans="1:17" ht="12.75">
      <c r="A31" s="7"/>
      <c r="B31" s="29" t="s">
        <v>35</v>
      </c>
      <c r="C31" s="63">
        <v>2342709063</v>
      </c>
      <c r="D31" s="64">
        <v>2105013090</v>
      </c>
      <c r="E31" s="65">
        <f t="shared" si="0"/>
        <v>-237695973</v>
      </c>
      <c r="F31" s="63">
        <v>2943540035</v>
      </c>
      <c r="G31" s="64">
        <v>2618969686</v>
      </c>
      <c r="H31" s="65">
        <f t="shared" si="1"/>
        <v>-324570349</v>
      </c>
      <c r="I31" s="65">
        <v>2750048845</v>
      </c>
      <c r="J31" s="30">
        <f t="shared" si="2"/>
        <v>-10.146201111956001</v>
      </c>
      <c r="K31" s="31">
        <f t="shared" si="3"/>
        <v>-11.026530814621653</v>
      </c>
      <c r="L31" s="84">
        <v>9681356781</v>
      </c>
      <c r="M31" s="85">
        <v>9680727953</v>
      </c>
      <c r="N31" s="32">
        <f t="shared" si="4"/>
        <v>-2.455192783169469</v>
      </c>
      <c r="O31" s="31">
        <f t="shared" si="5"/>
        <v>-3.3527473406523893</v>
      </c>
      <c r="P31" s="6"/>
      <c r="Q31" s="33"/>
    </row>
    <row r="32" spans="1:17" ht="12.75">
      <c r="A32" s="7"/>
      <c r="B32" s="29" t="s">
        <v>36</v>
      </c>
      <c r="C32" s="63">
        <v>6112997011</v>
      </c>
      <c r="D32" s="64">
        <v>5446909134</v>
      </c>
      <c r="E32" s="65">
        <f t="shared" si="0"/>
        <v>-666087877</v>
      </c>
      <c r="F32" s="63">
        <v>5708421484</v>
      </c>
      <c r="G32" s="64">
        <v>4937543323</v>
      </c>
      <c r="H32" s="65">
        <f t="shared" si="1"/>
        <v>-770878161</v>
      </c>
      <c r="I32" s="65">
        <v>5582780158</v>
      </c>
      <c r="J32" s="30">
        <f t="shared" si="2"/>
        <v>-10.896257200869094</v>
      </c>
      <c r="K32" s="31">
        <f t="shared" si="3"/>
        <v>-13.504226398850824</v>
      </c>
      <c r="L32" s="84">
        <v>9681356781</v>
      </c>
      <c r="M32" s="85">
        <v>9680727953</v>
      </c>
      <c r="N32" s="32">
        <f t="shared" si="4"/>
        <v>-6.880108770572536</v>
      </c>
      <c r="O32" s="31">
        <f t="shared" si="5"/>
        <v>-7.9630185327241785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11567916292</v>
      </c>
      <c r="D33" s="82">
        <v>9681356781</v>
      </c>
      <c r="E33" s="83">
        <f t="shared" si="0"/>
        <v>-1886559511</v>
      </c>
      <c r="F33" s="81">
        <f>SUM(F28:F32)</f>
        <v>11910484847</v>
      </c>
      <c r="G33" s="82">
        <v>9680727953</v>
      </c>
      <c r="H33" s="83">
        <f t="shared" si="1"/>
        <v>-2229756894</v>
      </c>
      <c r="I33" s="83">
        <v>10704494374</v>
      </c>
      <c r="J33" s="58">
        <f t="shared" si="2"/>
        <v>-16.308550852020637</v>
      </c>
      <c r="K33" s="59">
        <f t="shared" si="3"/>
        <v>-18.720958236739023</v>
      </c>
      <c r="L33" s="96">
        <v>9681356781</v>
      </c>
      <c r="M33" s="97">
        <v>9680727953</v>
      </c>
      <c r="N33" s="60">
        <f t="shared" si="4"/>
        <v>-19.486519851251003</v>
      </c>
      <c r="O33" s="59">
        <f t="shared" si="5"/>
        <v>-23.03294653899464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2020-11-03T08:22:22Z</dcterms:created>
  <dcterms:modified xsi:type="dcterms:W3CDTF">2020-11-05T12:22:38Z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